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 codeName="{009DFEA7-8C9C-09C3-8CAF-802165E75F88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es docs\Dropbox\Dropbox\2017-2018\Tableau Eval Athlé\"/>
    </mc:Choice>
  </mc:AlternateContent>
  <xr:revisionPtr revIDLastSave="0" documentId="13_ncr:1_{A7B96355-D6BF-44D4-AB3A-AB3142475A71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Accueil" sheetId="3" r:id="rId1"/>
    <sheet name="Evaluation" sheetId="1" r:id="rId2"/>
    <sheet name="Barèmes &amp; Options" sheetId="2" r:id="rId3"/>
    <sheet name="Présentation des profils" sheetId="4" r:id="rId4"/>
  </sheets>
  <definedNames>
    <definedName name="Barème500">'Barèmes &amp; Options'!$A$1:$C$218</definedName>
    <definedName name="BARF">'Barèmes &amp; Options'!$L$3:$M$141</definedName>
    <definedName name="BARG">'Barèmes &amp; Options'!$J$3:$K$141</definedName>
    <definedName name="Classe1">Evaluation!$D$4</definedName>
    <definedName name="Classe10">Evaluation!$D$13</definedName>
    <definedName name="Classe11">Evaluation!$D$14</definedName>
    <definedName name="Classe12">Evaluation!$D$15</definedName>
    <definedName name="Classe13">Evaluation!$D$16</definedName>
    <definedName name="Classe14">Evaluation!$D$17</definedName>
    <definedName name="Classe15">Evaluation!$D$18</definedName>
    <definedName name="Classe16">Evaluation!$D$19</definedName>
    <definedName name="Classe17">Evaluation!$D$20</definedName>
    <definedName name="Classe18">Evaluation!$D$21</definedName>
    <definedName name="Classe19">Evaluation!$D$22</definedName>
    <definedName name="Classe2">Evaluation!$D$5</definedName>
    <definedName name="Classe20">Evaluation!$D$23</definedName>
    <definedName name="Classe21">Evaluation!$D$24</definedName>
    <definedName name="Classe22">Evaluation!$D$25</definedName>
    <definedName name="Classe23">Evaluation!$D$26</definedName>
    <definedName name="Classe24">Evaluation!$D$27</definedName>
    <definedName name="Classe25">Evaluation!$D$28</definedName>
    <definedName name="Classe26">Evaluation!$D$29</definedName>
    <definedName name="Classe27">Evaluation!$D$30</definedName>
    <definedName name="Classe28">Evaluation!$D$31</definedName>
    <definedName name="Classe29">Evaluation!$D$32</definedName>
    <definedName name="Classe3">Evaluation!$D$6</definedName>
    <definedName name="Classe30">Evaluation!$D$33</definedName>
    <definedName name="Classe31">Evaluation!$D$34</definedName>
    <definedName name="Classe32">Evaluation!$D$35</definedName>
    <definedName name="Classe33">Evaluation!$D$36</definedName>
    <definedName name="Classe34">Evaluation!$D$37</definedName>
    <definedName name="Classe35">Evaluation!$D$38</definedName>
    <definedName name="Classe36">Evaluation!$D$39</definedName>
    <definedName name="Classe37">Evaluation!$D$40</definedName>
    <definedName name="Classe38">Evaluation!$D$41</definedName>
    <definedName name="Classe39">Evaluation!$D$42</definedName>
    <definedName name="Classe4">Evaluation!$D$7</definedName>
    <definedName name="Classe40">Evaluation!$D$43</definedName>
    <definedName name="Classe41">Evaluation!$D$44</definedName>
    <definedName name="Classe42">Evaluation!$D$45</definedName>
    <definedName name="Classe43">Evaluation!$D$46</definedName>
    <definedName name="Classe44">Evaluation!$D$47</definedName>
    <definedName name="Classe45">Evaluation!$D$48</definedName>
    <definedName name="Classe46">Evaluation!$D$49</definedName>
    <definedName name="Classe47">Evaluation!$D$50</definedName>
    <definedName name="Classe48">Evaluation!$D$51</definedName>
    <definedName name="Classe49">Evaluation!$D$52</definedName>
    <definedName name="Classe5">Evaluation!$D$8</definedName>
    <definedName name="Classe50">Evaluation!$D$53</definedName>
    <definedName name="Classe51">Evaluation!$D$54</definedName>
    <definedName name="Classe52">Evaluation!$D$55</definedName>
    <definedName name="Classe53">Evaluation!$D$56</definedName>
    <definedName name="Classe54">Evaluation!$D$57</definedName>
    <definedName name="Classe55">Evaluation!$D$58</definedName>
    <definedName name="Classe56">Evaluation!$D$59</definedName>
    <definedName name="Classe57">Evaluation!$D$60</definedName>
    <definedName name="Classe58">Evaluation!$D$61</definedName>
    <definedName name="Classe59">Evaluation!$D$62</definedName>
    <definedName name="Classe6">Evaluation!$D$9</definedName>
    <definedName name="Classe60">Evaluation!$D$63</definedName>
    <definedName name="Classe61">Evaluation!$D$64</definedName>
    <definedName name="Classe62">Evaluation!$D$65</definedName>
    <definedName name="Classe63">Evaluation!$D$66</definedName>
    <definedName name="Classe64">Evaluation!$D$67</definedName>
    <definedName name="Classe65">Evaluation!$D$68</definedName>
    <definedName name="Classe66">Evaluation!$D$69</definedName>
    <definedName name="Classe67">Evaluation!$D$70</definedName>
    <definedName name="Classe68">Evaluation!$D$71</definedName>
    <definedName name="Classe69">Evaluation!$D$72</definedName>
    <definedName name="Classe7">Evaluation!$D$10</definedName>
    <definedName name="Classe70">Evaluation!$D$73</definedName>
    <definedName name="Classe71">Evaluation!$D$74</definedName>
    <definedName name="Classe72">Evaluation!$D$75</definedName>
    <definedName name="Classe73">Evaluation!$D$76</definedName>
    <definedName name="Classe74">Evaluation!$D$77</definedName>
    <definedName name="Classe75">Evaluation!$D$78</definedName>
    <definedName name="Classe76">Evaluation!$D$79</definedName>
    <definedName name="Classe77">Evaluation!$D$80</definedName>
    <definedName name="Classe78">Evaluation!$D$81</definedName>
    <definedName name="Classe79">Evaluation!$D$82</definedName>
    <definedName name="Classe8">Evaluation!$D$11</definedName>
    <definedName name="Classe80">Evaluation!$D$83</definedName>
    <definedName name="Classe81">Evaluation!$D$84</definedName>
    <definedName name="Classe82">Evaluation!$D$85</definedName>
    <definedName name="Classe83">Evaluation!$D$86</definedName>
    <definedName name="Classe84">Evaluation!$D$87</definedName>
    <definedName name="Classe85">Evaluation!$D$88</definedName>
    <definedName name="Classe86">Evaluation!$D$89</definedName>
    <definedName name="Classe87">Evaluation!$D$90</definedName>
    <definedName name="Classe88">Evaluation!$D$91</definedName>
    <definedName name="Classe89">Evaluation!$D$92</definedName>
    <definedName name="Classe9">Evaluation!$D$12</definedName>
    <definedName name="Classe90">Evaluation!$D$93</definedName>
    <definedName name="Classe91">Evaluation!$D$94</definedName>
    <definedName name="Classe92">Evaluation!$D$95</definedName>
    <definedName name="Classe93">Evaluation!$D$96</definedName>
    <definedName name="Classe94">Evaluation!$D$97</definedName>
    <definedName name="Classe95">Evaluation!$D$98</definedName>
    <definedName name="Classe96">Evaluation!$D$99</definedName>
    <definedName name="Classe97">Evaluation!$D$100</definedName>
    <definedName name="Classe98">Evaluation!$D$101</definedName>
    <definedName name="NomEleve1">Evaluation!$A$4</definedName>
    <definedName name="NomEleve10">Evaluation!$A$13</definedName>
    <definedName name="NomEleve11">Evaluation!$A$14</definedName>
    <definedName name="NomEleve12">Evaluation!$A$15</definedName>
    <definedName name="NomEleve13">Evaluation!$A$16</definedName>
    <definedName name="NomEleve14">Evaluation!$A$17</definedName>
    <definedName name="NomEleve15">Evaluation!$A$18</definedName>
    <definedName name="NomEleve16">Evaluation!$A$19</definedName>
    <definedName name="NomEleve17">Evaluation!$A$20</definedName>
    <definedName name="NomEleve18">Evaluation!$A$21</definedName>
    <definedName name="NomEleve19">Evaluation!$A$22</definedName>
    <definedName name="NomEleve2">Evaluation!$A$5</definedName>
    <definedName name="NomEleve20">Evaluation!$A$23</definedName>
    <definedName name="NomEleve21">Evaluation!$A$24</definedName>
    <definedName name="NomEleve22">Evaluation!$A$25</definedName>
    <definedName name="NomEleve23">Evaluation!$A$26</definedName>
    <definedName name="NomEleve24">Evaluation!$A$27</definedName>
    <definedName name="NomEleve25">Evaluation!$A$28</definedName>
    <definedName name="NomEleve26">Evaluation!$A$29</definedName>
    <definedName name="NomEleve27">Evaluation!$A$30</definedName>
    <definedName name="NomEleve28">Evaluation!$A$31</definedName>
    <definedName name="NomEleve29">Evaluation!$A$32</definedName>
    <definedName name="NomEleve3">Evaluation!$A$6</definedName>
    <definedName name="NomEleve30">Evaluation!$A$33</definedName>
    <definedName name="NomEleve31">Evaluation!$A$34</definedName>
    <definedName name="NomEleve32">Evaluation!$A$35</definedName>
    <definedName name="NomEleve33">Evaluation!$A$36</definedName>
    <definedName name="NomEleve34">Evaluation!$A$37</definedName>
    <definedName name="NomEleve35">Evaluation!$A$38</definedName>
    <definedName name="NomEleve36">Evaluation!$A$39</definedName>
    <definedName name="NomEleve37">Evaluation!$A$40</definedName>
    <definedName name="NomEleve38">Evaluation!$A$41</definedName>
    <definedName name="NomEleve39">Evaluation!$A$42</definedName>
    <definedName name="NomEleve4">Evaluation!$A$7</definedName>
    <definedName name="NomEleve40">Evaluation!$A$43</definedName>
    <definedName name="NomEleve41">Evaluation!$A$44</definedName>
    <definedName name="NomEleve42">Evaluation!$A$45</definedName>
    <definedName name="NomEleve43">Evaluation!$A$46</definedName>
    <definedName name="NomEleve44">Evaluation!$A$47</definedName>
    <definedName name="NomEleve45">Evaluation!$A$48</definedName>
    <definedName name="NomEleve46">Evaluation!$A$49</definedName>
    <definedName name="NomEleve47">Evaluation!$A$50</definedName>
    <definedName name="NomEleve48">Evaluation!$A$51</definedName>
    <definedName name="NomEleve49">Evaluation!$A$52</definedName>
    <definedName name="NomEleve5">Evaluation!$A$8</definedName>
    <definedName name="NomEleve50">Evaluation!$A$53</definedName>
    <definedName name="NomEleve51">Evaluation!$A$54</definedName>
    <definedName name="NomEleve52">Evaluation!$A$55</definedName>
    <definedName name="NomEleve53">Evaluation!$A$56</definedName>
    <definedName name="NomEleve54">Evaluation!$A$57</definedName>
    <definedName name="NomEleve55">Evaluation!$A$58</definedName>
    <definedName name="NomEleve56">Evaluation!$A$59</definedName>
    <definedName name="NomEleve57">Evaluation!$A$60</definedName>
    <definedName name="NomEleve58">Evaluation!$A$61</definedName>
    <definedName name="NomEleve59">Evaluation!$A$62</definedName>
    <definedName name="NomEleve6">Evaluation!$A$9</definedName>
    <definedName name="NomEleve60">Evaluation!$A$63</definedName>
    <definedName name="NomEleve61">Evaluation!$A$64</definedName>
    <definedName name="NomEleve62">Evaluation!$A$65</definedName>
    <definedName name="NomEleve63">Evaluation!$A$66</definedName>
    <definedName name="NomEleve64">Evaluation!$A$67</definedName>
    <definedName name="NomEleve65">Evaluation!$A$68</definedName>
    <definedName name="NomEleve66">Evaluation!$A$69</definedName>
    <definedName name="NomEleve67">Evaluation!$A$70</definedName>
    <definedName name="NomEleve68">Evaluation!$A$71</definedName>
    <definedName name="NomEleve69">Evaluation!$A$72</definedName>
    <definedName name="NomEleve7">Evaluation!$A$10</definedName>
    <definedName name="NomEleve70">Evaluation!$A$73</definedName>
    <definedName name="NomEleve71">Evaluation!$A$74</definedName>
    <definedName name="NomEleve72">Evaluation!$A$75</definedName>
    <definedName name="NomEleve73">Evaluation!$A$76</definedName>
    <definedName name="NomEleve74">Evaluation!$A$77</definedName>
    <definedName name="NomEleve75">Evaluation!$A$78</definedName>
    <definedName name="NomEleve76">Evaluation!$A$79</definedName>
    <definedName name="NomEleve77">Evaluation!$A$80</definedName>
    <definedName name="NomEleve78">Evaluation!$A$81</definedName>
    <definedName name="NomEleve79">Evaluation!$A$82</definedName>
    <definedName name="NomEleve8">Evaluation!$A$11</definedName>
    <definedName name="NomEleve80">Evaluation!$A$83</definedName>
    <definedName name="NomEleve81">Evaluation!$A$84</definedName>
    <definedName name="NomEleve82">Evaluation!$A$85</definedName>
    <definedName name="NomEleve83">Evaluation!$A$86</definedName>
    <definedName name="NomEleve84">Evaluation!$A$87</definedName>
    <definedName name="NomEleve85">Evaluation!$A$88</definedName>
    <definedName name="NomEleve86">Evaluation!$A$89</definedName>
    <definedName name="NomEleve87">Evaluation!$A$90</definedName>
    <definedName name="NomEleve88">Evaluation!$A$91</definedName>
    <definedName name="NomEleve89">Evaluation!$A$92</definedName>
    <definedName name="NomEleve9">Evaluation!$A$12</definedName>
    <definedName name="NomEleve90">Evaluation!$A$93</definedName>
    <definedName name="NomEleve91">Evaluation!$A$94</definedName>
    <definedName name="NomEleve92">Evaluation!$A$95</definedName>
    <definedName name="NomEleve93">Evaluation!$A$96</definedName>
    <definedName name="NomEleve94">Evaluation!$A$97</definedName>
    <definedName name="NomEleve95">Evaluation!$A$98</definedName>
    <definedName name="NomEleve96">Evaluation!$A$99</definedName>
    <definedName name="NomEleve97">Evaluation!$A$100</definedName>
    <definedName name="NomEleve98">Evaluation!$A$101</definedName>
    <definedName name="Prenom1">Evaluation!$B$4</definedName>
    <definedName name="Prenom10">Evaluation!$B$13</definedName>
    <definedName name="Prenom11">Evaluation!$B$14</definedName>
    <definedName name="Prenom12">Evaluation!$B$15</definedName>
    <definedName name="Prenom13">Evaluation!$B$16</definedName>
    <definedName name="Prenom14">Evaluation!$B$17</definedName>
    <definedName name="Prenom15">Evaluation!$B$18</definedName>
    <definedName name="Prenom16">Evaluation!$B$19</definedName>
    <definedName name="Prenom17">Evaluation!$B$20</definedName>
    <definedName name="Prenom18">Evaluation!$B$21</definedName>
    <definedName name="Prenom19">Evaluation!$B$22</definedName>
    <definedName name="Prenom2">Evaluation!$B$5</definedName>
    <definedName name="Prenom20">Evaluation!$B$23</definedName>
    <definedName name="Prenom21">Evaluation!$B$24</definedName>
    <definedName name="Prenom22">Evaluation!$B$25</definedName>
    <definedName name="Prenom23">Evaluation!$B$26</definedName>
    <definedName name="Prenom24">Evaluation!$B$27</definedName>
    <definedName name="Prenom25">Evaluation!$B$28</definedName>
    <definedName name="Prenom26">Evaluation!$B$29</definedName>
    <definedName name="Prenom27">Evaluation!$B$30</definedName>
    <definedName name="Prenom28">Evaluation!$B$31</definedName>
    <definedName name="Prenom29">Evaluation!$B$32</definedName>
    <definedName name="Prenom3">Evaluation!$B$6</definedName>
    <definedName name="Prenom30">Evaluation!$B$33</definedName>
    <definedName name="Prenom31">Evaluation!$B$34</definedName>
    <definedName name="Prenom32">Evaluation!$B$35</definedName>
    <definedName name="Prenom33">Evaluation!$B$36</definedName>
    <definedName name="Prenom34">Evaluation!$B$37</definedName>
    <definedName name="Prenom35">Evaluation!$B$38</definedName>
    <definedName name="Prenom36">Evaluation!$B$39</definedName>
    <definedName name="Prenom37">Evaluation!$B$40</definedName>
    <definedName name="Prenom38">Evaluation!$B$41</definedName>
    <definedName name="Prenom39">Evaluation!$B$42</definedName>
    <definedName name="Prenom4">Evaluation!$B$7</definedName>
    <definedName name="Prenom40">Evaluation!$B$43</definedName>
    <definedName name="Prenom41">Evaluation!$B$44</definedName>
    <definedName name="Prenom42">Evaluation!$B$45</definedName>
    <definedName name="Prenom43">Evaluation!$B$46</definedName>
    <definedName name="Prenom44">Evaluation!$B$47</definedName>
    <definedName name="Prenom45">Evaluation!$B$48</definedName>
    <definedName name="Prenom46">Evaluation!$B$49</definedName>
    <definedName name="Prenom47">Evaluation!$B$50</definedName>
    <definedName name="Prenom48">Evaluation!$B$51</definedName>
    <definedName name="Prenom49">Evaluation!$B$52</definedName>
    <definedName name="Prenom5">Evaluation!$B$8</definedName>
    <definedName name="Prenom50">Evaluation!$B$53</definedName>
    <definedName name="Prenom51">Evaluation!$B$54</definedName>
    <definedName name="Prenom52">Evaluation!$B$55</definedName>
    <definedName name="Prenom53">Evaluation!$B$56</definedName>
    <definedName name="Prenom54">Evaluation!$B$57</definedName>
    <definedName name="Prenom55">Evaluation!$B$58</definedName>
    <definedName name="Prenom56">Evaluation!$B$59</definedName>
    <definedName name="Prenom57">Evaluation!$B$60</definedName>
    <definedName name="Prenom58">Evaluation!$B$61</definedName>
    <definedName name="Prenom59">Evaluation!$B$62</definedName>
    <definedName name="Prenom6">Evaluation!$B$9</definedName>
    <definedName name="Prenom60">Evaluation!$B$63</definedName>
    <definedName name="Prenom61">Evaluation!$B$64</definedName>
    <definedName name="Prenom62">Evaluation!$B$65</definedName>
    <definedName name="Prenom63">Evaluation!$B$66</definedName>
    <definedName name="Prenom64">Evaluation!$B$67</definedName>
    <definedName name="Prenom65">Evaluation!$B$68</definedName>
    <definedName name="Prenom66">Evaluation!$B$69</definedName>
    <definedName name="Prenom67">Evaluation!$B$70</definedName>
    <definedName name="Prenom68">Evaluation!$B$71</definedName>
    <definedName name="Prenom69">Evaluation!$B$72</definedName>
    <definedName name="Prenom7">Evaluation!$B$10</definedName>
    <definedName name="Prenom70">Evaluation!$B$73</definedName>
    <definedName name="Prenom71">Evaluation!$B$74</definedName>
    <definedName name="Prenom72">Evaluation!$B$75</definedName>
    <definedName name="Prenom73">Evaluation!$B$76</definedName>
    <definedName name="Prenom74">Evaluation!$B$77</definedName>
    <definedName name="Prenom75">Evaluation!$B$78</definedName>
    <definedName name="Prenom76">Evaluation!$B$79</definedName>
    <definedName name="Prenom77">Evaluation!$B$80</definedName>
    <definedName name="Prenom78">Evaluation!$B$81</definedName>
    <definedName name="Prenom79">Evaluation!$B$82</definedName>
    <definedName name="Prenom8">Evaluation!$B$11</definedName>
    <definedName name="Prenom80">Evaluation!$B$83</definedName>
    <definedName name="Prenom81">Evaluation!$B$84</definedName>
    <definedName name="Prenom82">Evaluation!$B$85</definedName>
    <definedName name="Prenom83">Evaluation!$B$86</definedName>
    <definedName name="Prenom84">Evaluation!$B$87</definedName>
    <definedName name="Prenom85">Evaluation!$B$88</definedName>
    <definedName name="Prenom86">Evaluation!$B$89</definedName>
    <definedName name="Prenom87">Evaluation!$B$90</definedName>
    <definedName name="Prenom88">Evaluation!$B$91</definedName>
    <definedName name="Prenom89">Evaluation!$B$92</definedName>
    <definedName name="Prenom9">Evaluation!$B$12</definedName>
    <definedName name="Prenom90">Evaluation!$B$93</definedName>
    <definedName name="Prenom91">Evaluation!$B$94</definedName>
    <definedName name="Prenom92">Evaluation!$B$95</definedName>
    <definedName name="Prenom93">Evaluation!$B$96</definedName>
    <definedName name="Prenom94">Evaluation!$B$97</definedName>
    <definedName name="Prenom95">Evaluation!$B$98</definedName>
    <definedName name="Prenom96">Evaluation!$B$99</definedName>
    <definedName name="Prenom97">Evaluation!$B$100</definedName>
    <definedName name="Prenom98">Evaluation!$B$101</definedName>
    <definedName name="Sexe1">Evaluation!$C$4</definedName>
    <definedName name="Sexe10">Evaluation!$C$13</definedName>
    <definedName name="Sexe11">Evaluation!$C$14</definedName>
    <definedName name="Sexe12">Evaluation!$C$15</definedName>
    <definedName name="Sexe13">Evaluation!$C$16</definedName>
    <definedName name="Sexe14">Evaluation!$C$17</definedName>
    <definedName name="Sexe15">Evaluation!$C$18</definedName>
    <definedName name="Sexe16">Evaluation!$C$19</definedName>
    <definedName name="Sexe17">Evaluation!$C$20</definedName>
    <definedName name="Sexe18">Evaluation!$C$21</definedName>
    <definedName name="Sexe19">Evaluation!$C$22</definedName>
    <definedName name="Sexe2">Evaluation!$C$5</definedName>
    <definedName name="Sexe20">Evaluation!$C$23</definedName>
    <definedName name="Sexe21">Evaluation!$C$24</definedName>
    <definedName name="Sexe22">Evaluation!$C$25</definedName>
    <definedName name="Sexe23">Evaluation!$C$26</definedName>
    <definedName name="Sexe24">Evaluation!$C$27</definedName>
    <definedName name="Sexe25">Evaluation!$C$28</definedName>
    <definedName name="Sexe26">Evaluation!$C$29</definedName>
    <definedName name="Sexe27">Evaluation!$C$30</definedName>
    <definedName name="Sexe28">Evaluation!$C$31</definedName>
    <definedName name="Sexe29">Evaluation!$C$32</definedName>
    <definedName name="Sexe3">Evaluation!$C$6</definedName>
    <definedName name="Sexe30">Evaluation!$C$33</definedName>
    <definedName name="Sexe31">Evaluation!$C$34</definedName>
    <definedName name="Sexe32">Evaluation!$C$35</definedName>
    <definedName name="Sexe33">Evaluation!$C$36</definedName>
    <definedName name="Sexe34">Evaluation!$C$37</definedName>
    <definedName name="Sexe35">Evaluation!$C$38</definedName>
    <definedName name="Sexe36">Evaluation!$C$39</definedName>
    <definedName name="Sexe37">Evaluation!$C$40</definedName>
    <definedName name="Sexe38">Evaluation!$C$41</definedName>
    <definedName name="Sexe39">Evaluation!$C$42</definedName>
    <definedName name="Sexe4">Evaluation!$C$7</definedName>
    <definedName name="Sexe40">Evaluation!$C$43</definedName>
    <definedName name="Sexe41">Evaluation!$C$44</definedName>
    <definedName name="Sexe42">Evaluation!$C$45</definedName>
    <definedName name="Sexe43">Evaluation!$C$46</definedName>
    <definedName name="Sexe44">Evaluation!$C$47</definedName>
    <definedName name="Sexe45">Evaluation!$C$48</definedName>
    <definedName name="Sexe46">Evaluation!$C$49</definedName>
    <definedName name="Sexe47">Evaluation!$C$50</definedName>
    <definedName name="Sexe48">Evaluation!$C$51</definedName>
    <definedName name="Sexe49">Evaluation!$C$52</definedName>
    <definedName name="Sexe5">Evaluation!$C$8</definedName>
    <definedName name="Sexe50">Evaluation!$C$53</definedName>
    <definedName name="Sexe51">Evaluation!$C$54</definedName>
    <definedName name="Sexe52">Evaluation!$C$55</definedName>
    <definedName name="Sexe53">Evaluation!$C$56</definedName>
    <definedName name="Sexe54">Evaluation!$C$57</definedName>
    <definedName name="Sexe55">Evaluation!$C$58</definedName>
    <definedName name="Sexe56">Evaluation!$C$59</definedName>
    <definedName name="Sexe57">Evaluation!$C$60</definedName>
    <definedName name="Sexe58">Evaluation!$C$61</definedName>
    <definedName name="Sexe59">Evaluation!$C$62</definedName>
    <definedName name="Sexe6">Evaluation!$C$9</definedName>
    <definedName name="Sexe60">Evaluation!$C$63</definedName>
    <definedName name="Sexe61">Evaluation!$C$64</definedName>
    <definedName name="Sexe62">Evaluation!$C$65</definedName>
    <definedName name="Sexe63">Evaluation!$C$66</definedName>
    <definedName name="Sexe64">Evaluation!$C$67</definedName>
    <definedName name="Sexe65">Evaluation!$C$68</definedName>
    <definedName name="Sexe66">Evaluation!$C$69</definedName>
    <definedName name="Sexe67">Evaluation!$C$70</definedName>
    <definedName name="Sexe68">Evaluation!$C$71</definedName>
    <definedName name="Sexe69">Evaluation!$C$72</definedName>
    <definedName name="Sexe7">Evaluation!$C$10</definedName>
    <definedName name="Sexe70">Evaluation!$C$73</definedName>
    <definedName name="Sexe71">Evaluation!$C$74</definedName>
    <definedName name="Sexe72">Evaluation!$C$75</definedName>
    <definedName name="Sexe73">Evaluation!$C$76</definedName>
    <definedName name="Sexe74">Evaluation!$C$77</definedName>
    <definedName name="Sexe75">Evaluation!$C$78</definedName>
    <definedName name="Sexe76">Evaluation!$C$79</definedName>
    <definedName name="Sexe77">Evaluation!$C$80</definedName>
    <definedName name="Sexe78">Evaluation!$C$81</definedName>
    <definedName name="Sexe79">Evaluation!$C$82</definedName>
    <definedName name="Sexe8">Evaluation!$C$11</definedName>
    <definedName name="Sexe80">Evaluation!$C$83</definedName>
    <definedName name="Sexe81">Evaluation!$C$84</definedName>
    <definedName name="Sexe82">Evaluation!$C$85</definedName>
    <definedName name="Sexe83">Evaluation!$C$86</definedName>
    <definedName name="Sexe84">Evaluation!$C$87</definedName>
    <definedName name="Sexe85">Evaluation!$C$88</definedName>
    <definedName name="Sexe86">Evaluation!$C$89</definedName>
    <definedName name="Sexe87">Evaluation!$C$90</definedName>
    <definedName name="Sexe88">Evaluation!$C$91</definedName>
    <definedName name="Sexe89">Evaluation!$C$92</definedName>
    <definedName name="Sexe9">Evaluation!$C$12</definedName>
    <definedName name="Sexe90">Evaluation!$C$93</definedName>
    <definedName name="Sexe91">Evaluation!$C$94</definedName>
    <definedName name="Sexe92">Evaluation!$C$95</definedName>
    <definedName name="Sexe93">Evaluation!$C$96</definedName>
    <definedName name="Sexe94">Evaluation!$C$97</definedName>
    <definedName name="Sexe95">Evaluation!$C$98</definedName>
    <definedName name="Sexe96">Evaluation!$C$99</definedName>
    <definedName name="Sexe97">Evaluation!$C$100</definedName>
    <definedName name="Sexe98">Evaluation!$C$101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" i="1" l="1"/>
  <c r="M5" i="1" l="1"/>
  <c r="L5" i="1"/>
  <c r="N5" i="1"/>
  <c r="P5" i="1" s="1"/>
  <c r="O5" i="1"/>
  <c r="M6" i="1"/>
  <c r="L6" i="1"/>
  <c r="N6" i="1"/>
  <c r="P6" i="1" s="1"/>
  <c r="O6" i="1"/>
  <c r="M7" i="1"/>
  <c r="L7" i="1"/>
  <c r="AC7" i="1" s="1"/>
  <c r="N7" i="1"/>
  <c r="P7" i="1" s="1"/>
  <c r="O7" i="1"/>
  <c r="M8" i="1"/>
  <c r="L8" i="1"/>
  <c r="AC8" i="1" s="1"/>
  <c r="N8" i="1"/>
  <c r="P8" i="1" s="1"/>
  <c r="O8" i="1"/>
  <c r="M9" i="1"/>
  <c r="L9" i="1"/>
  <c r="AC9" i="1" s="1"/>
  <c r="N9" i="1"/>
  <c r="P9" i="1" s="1"/>
  <c r="O9" i="1"/>
  <c r="M10" i="1"/>
  <c r="L10" i="1"/>
  <c r="AC10" i="1" s="1"/>
  <c r="N10" i="1"/>
  <c r="P10" i="1" s="1"/>
  <c r="O10" i="1"/>
  <c r="M11" i="1"/>
  <c r="L11" i="1"/>
  <c r="AC11" i="1" s="1"/>
  <c r="N11" i="1"/>
  <c r="P11" i="1" s="1"/>
  <c r="O11" i="1"/>
  <c r="M12" i="1"/>
  <c r="L12" i="1"/>
  <c r="AC12" i="1" s="1"/>
  <c r="N12" i="1"/>
  <c r="P12" i="1" s="1"/>
  <c r="O12" i="1"/>
  <c r="M13" i="1"/>
  <c r="L13" i="1"/>
  <c r="AC13" i="1" s="1"/>
  <c r="N13" i="1"/>
  <c r="P13" i="1" s="1"/>
  <c r="O13" i="1"/>
  <c r="M14" i="1"/>
  <c r="L14" i="1"/>
  <c r="AC14" i="1" s="1"/>
  <c r="N14" i="1"/>
  <c r="P14" i="1" s="1"/>
  <c r="O14" i="1"/>
  <c r="M15" i="1"/>
  <c r="L15" i="1"/>
  <c r="AC15" i="1" s="1"/>
  <c r="N15" i="1"/>
  <c r="P15" i="1" s="1"/>
  <c r="O15" i="1"/>
  <c r="M16" i="1"/>
  <c r="L16" i="1"/>
  <c r="AC16" i="1" s="1"/>
  <c r="N16" i="1"/>
  <c r="P16" i="1" s="1"/>
  <c r="O16" i="1"/>
  <c r="M17" i="1"/>
  <c r="L17" i="1"/>
  <c r="AC17" i="1" s="1"/>
  <c r="N17" i="1"/>
  <c r="P17" i="1" s="1"/>
  <c r="O17" i="1"/>
  <c r="M18" i="1"/>
  <c r="L18" i="1"/>
  <c r="AC18" i="1" s="1"/>
  <c r="N18" i="1"/>
  <c r="P18" i="1" s="1"/>
  <c r="O18" i="1"/>
  <c r="M19" i="1"/>
  <c r="L19" i="1"/>
  <c r="AC19" i="1" s="1"/>
  <c r="N19" i="1"/>
  <c r="P19" i="1" s="1"/>
  <c r="O19" i="1"/>
  <c r="M20" i="1"/>
  <c r="L20" i="1"/>
  <c r="AC20" i="1" s="1"/>
  <c r="N20" i="1"/>
  <c r="P20" i="1" s="1"/>
  <c r="O20" i="1"/>
  <c r="M21" i="1"/>
  <c r="L21" i="1"/>
  <c r="AC21" i="1" s="1"/>
  <c r="N21" i="1"/>
  <c r="P21" i="1" s="1"/>
  <c r="O21" i="1"/>
  <c r="M22" i="1"/>
  <c r="L22" i="1"/>
  <c r="AC22" i="1" s="1"/>
  <c r="N22" i="1"/>
  <c r="P22" i="1" s="1"/>
  <c r="O22" i="1"/>
  <c r="M23" i="1"/>
  <c r="L23" i="1"/>
  <c r="AC23" i="1" s="1"/>
  <c r="N23" i="1"/>
  <c r="P23" i="1" s="1"/>
  <c r="O23" i="1"/>
  <c r="M24" i="1"/>
  <c r="L24" i="1"/>
  <c r="AC24" i="1" s="1"/>
  <c r="N24" i="1"/>
  <c r="P24" i="1" s="1"/>
  <c r="O24" i="1"/>
  <c r="M25" i="1"/>
  <c r="L25" i="1"/>
  <c r="AC25" i="1" s="1"/>
  <c r="N25" i="1"/>
  <c r="P25" i="1" s="1"/>
  <c r="O25" i="1"/>
  <c r="M26" i="1"/>
  <c r="L26" i="1"/>
  <c r="AC26" i="1" s="1"/>
  <c r="N26" i="1"/>
  <c r="P26" i="1" s="1"/>
  <c r="O26" i="1"/>
  <c r="M27" i="1"/>
  <c r="L27" i="1"/>
  <c r="AC27" i="1" s="1"/>
  <c r="N27" i="1"/>
  <c r="P27" i="1" s="1"/>
  <c r="O27" i="1"/>
  <c r="M28" i="1"/>
  <c r="L28" i="1"/>
  <c r="AC28" i="1" s="1"/>
  <c r="N28" i="1"/>
  <c r="P28" i="1" s="1"/>
  <c r="O28" i="1"/>
  <c r="M29" i="1"/>
  <c r="L29" i="1"/>
  <c r="AC29" i="1" s="1"/>
  <c r="N29" i="1"/>
  <c r="P29" i="1" s="1"/>
  <c r="O29" i="1"/>
  <c r="M30" i="1"/>
  <c r="L30" i="1"/>
  <c r="AC30" i="1" s="1"/>
  <c r="N30" i="1"/>
  <c r="P30" i="1" s="1"/>
  <c r="O30" i="1"/>
  <c r="M31" i="1"/>
  <c r="L31" i="1"/>
  <c r="AC31" i="1" s="1"/>
  <c r="N31" i="1"/>
  <c r="P31" i="1" s="1"/>
  <c r="O31" i="1"/>
  <c r="M32" i="1"/>
  <c r="L32" i="1"/>
  <c r="AC32" i="1" s="1"/>
  <c r="N32" i="1"/>
  <c r="P32" i="1" s="1"/>
  <c r="O32" i="1"/>
  <c r="M33" i="1"/>
  <c r="L33" i="1"/>
  <c r="AC33" i="1" s="1"/>
  <c r="N33" i="1"/>
  <c r="P33" i="1" s="1"/>
  <c r="O33" i="1"/>
  <c r="M34" i="1"/>
  <c r="L34" i="1"/>
  <c r="AC34" i="1" s="1"/>
  <c r="N34" i="1"/>
  <c r="P34" i="1" s="1"/>
  <c r="O34" i="1"/>
  <c r="M35" i="1"/>
  <c r="L35" i="1"/>
  <c r="AC35" i="1" s="1"/>
  <c r="N35" i="1"/>
  <c r="P35" i="1" s="1"/>
  <c r="O35" i="1"/>
  <c r="M36" i="1"/>
  <c r="L36" i="1"/>
  <c r="AC36" i="1" s="1"/>
  <c r="N36" i="1"/>
  <c r="P36" i="1" s="1"/>
  <c r="O36" i="1"/>
  <c r="M37" i="1"/>
  <c r="L37" i="1"/>
  <c r="AC37" i="1" s="1"/>
  <c r="N37" i="1"/>
  <c r="P37" i="1" s="1"/>
  <c r="O37" i="1"/>
  <c r="M38" i="1"/>
  <c r="L38" i="1"/>
  <c r="AC38" i="1" s="1"/>
  <c r="N38" i="1"/>
  <c r="P38" i="1" s="1"/>
  <c r="O38" i="1"/>
  <c r="M39" i="1"/>
  <c r="L39" i="1"/>
  <c r="AC39" i="1" s="1"/>
  <c r="N39" i="1"/>
  <c r="P39" i="1" s="1"/>
  <c r="O39" i="1"/>
  <c r="M40" i="1"/>
  <c r="L40" i="1"/>
  <c r="AC40" i="1" s="1"/>
  <c r="N40" i="1"/>
  <c r="P40" i="1" s="1"/>
  <c r="O40" i="1"/>
  <c r="M41" i="1"/>
  <c r="L41" i="1"/>
  <c r="AC41" i="1" s="1"/>
  <c r="N41" i="1"/>
  <c r="P41" i="1" s="1"/>
  <c r="O41" i="1"/>
  <c r="M42" i="1"/>
  <c r="L42" i="1"/>
  <c r="AC42" i="1" s="1"/>
  <c r="N42" i="1"/>
  <c r="P42" i="1" s="1"/>
  <c r="O42" i="1"/>
  <c r="M43" i="1"/>
  <c r="L43" i="1"/>
  <c r="AC43" i="1" s="1"/>
  <c r="N43" i="1"/>
  <c r="P43" i="1" s="1"/>
  <c r="O43" i="1"/>
  <c r="M44" i="1"/>
  <c r="L44" i="1"/>
  <c r="AC44" i="1" s="1"/>
  <c r="N44" i="1"/>
  <c r="P44" i="1" s="1"/>
  <c r="O44" i="1"/>
  <c r="M45" i="1"/>
  <c r="L45" i="1"/>
  <c r="AC45" i="1" s="1"/>
  <c r="N45" i="1"/>
  <c r="P45" i="1" s="1"/>
  <c r="O45" i="1"/>
  <c r="M46" i="1"/>
  <c r="L46" i="1"/>
  <c r="AC46" i="1" s="1"/>
  <c r="N46" i="1"/>
  <c r="P46" i="1" s="1"/>
  <c r="O46" i="1"/>
  <c r="M47" i="1"/>
  <c r="L47" i="1"/>
  <c r="AC47" i="1" s="1"/>
  <c r="N47" i="1"/>
  <c r="P47" i="1" s="1"/>
  <c r="O47" i="1"/>
  <c r="M48" i="1"/>
  <c r="L48" i="1"/>
  <c r="AC48" i="1" s="1"/>
  <c r="N48" i="1"/>
  <c r="P48" i="1" s="1"/>
  <c r="O48" i="1"/>
  <c r="M49" i="1"/>
  <c r="L49" i="1"/>
  <c r="AC49" i="1" s="1"/>
  <c r="N49" i="1"/>
  <c r="P49" i="1" s="1"/>
  <c r="O49" i="1"/>
  <c r="M50" i="1"/>
  <c r="L50" i="1"/>
  <c r="AC50" i="1" s="1"/>
  <c r="N50" i="1"/>
  <c r="P50" i="1" s="1"/>
  <c r="O50" i="1"/>
  <c r="M51" i="1"/>
  <c r="L51" i="1"/>
  <c r="AC51" i="1" s="1"/>
  <c r="N51" i="1"/>
  <c r="P51" i="1" s="1"/>
  <c r="O51" i="1"/>
  <c r="M52" i="1"/>
  <c r="L52" i="1"/>
  <c r="AC52" i="1" s="1"/>
  <c r="N52" i="1"/>
  <c r="P52" i="1" s="1"/>
  <c r="O52" i="1"/>
  <c r="M53" i="1"/>
  <c r="L53" i="1"/>
  <c r="AC53" i="1" s="1"/>
  <c r="N53" i="1"/>
  <c r="P53" i="1" s="1"/>
  <c r="O53" i="1"/>
  <c r="M54" i="1"/>
  <c r="L54" i="1"/>
  <c r="AC54" i="1" s="1"/>
  <c r="N54" i="1"/>
  <c r="P54" i="1" s="1"/>
  <c r="O54" i="1"/>
  <c r="M55" i="1"/>
  <c r="L55" i="1"/>
  <c r="AC55" i="1" s="1"/>
  <c r="N55" i="1"/>
  <c r="P55" i="1" s="1"/>
  <c r="O55" i="1"/>
  <c r="M56" i="1"/>
  <c r="L56" i="1"/>
  <c r="AC56" i="1" s="1"/>
  <c r="N56" i="1"/>
  <c r="P56" i="1" s="1"/>
  <c r="O56" i="1"/>
  <c r="M57" i="1"/>
  <c r="L57" i="1"/>
  <c r="AC57" i="1" s="1"/>
  <c r="N57" i="1"/>
  <c r="P57" i="1" s="1"/>
  <c r="O57" i="1"/>
  <c r="M58" i="1"/>
  <c r="L58" i="1"/>
  <c r="AC58" i="1" s="1"/>
  <c r="N58" i="1"/>
  <c r="P58" i="1" s="1"/>
  <c r="O58" i="1"/>
  <c r="M59" i="1"/>
  <c r="L59" i="1"/>
  <c r="AC59" i="1" s="1"/>
  <c r="N59" i="1"/>
  <c r="P59" i="1" s="1"/>
  <c r="O59" i="1"/>
  <c r="M60" i="1"/>
  <c r="L60" i="1"/>
  <c r="AC60" i="1" s="1"/>
  <c r="N60" i="1"/>
  <c r="P60" i="1" s="1"/>
  <c r="O60" i="1"/>
  <c r="M61" i="1"/>
  <c r="L61" i="1"/>
  <c r="AC61" i="1" s="1"/>
  <c r="N61" i="1"/>
  <c r="P61" i="1" s="1"/>
  <c r="O61" i="1"/>
  <c r="M62" i="1"/>
  <c r="L62" i="1"/>
  <c r="AC62" i="1" s="1"/>
  <c r="N62" i="1"/>
  <c r="P62" i="1" s="1"/>
  <c r="O62" i="1"/>
  <c r="M63" i="1"/>
  <c r="L63" i="1"/>
  <c r="AC63" i="1" s="1"/>
  <c r="N63" i="1"/>
  <c r="P63" i="1" s="1"/>
  <c r="O63" i="1"/>
  <c r="M64" i="1"/>
  <c r="L64" i="1"/>
  <c r="AC64" i="1" s="1"/>
  <c r="N64" i="1"/>
  <c r="P64" i="1" s="1"/>
  <c r="O64" i="1"/>
  <c r="M65" i="1"/>
  <c r="L65" i="1"/>
  <c r="AC65" i="1" s="1"/>
  <c r="N65" i="1"/>
  <c r="P65" i="1" s="1"/>
  <c r="O65" i="1"/>
  <c r="M66" i="1"/>
  <c r="L66" i="1"/>
  <c r="AC66" i="1" s="1"/>
  <c r="N66" i="1"/>
  <c r="P66" i="1" s="1"/>
  <c r="O66" i="1"/>
  <c r="M67" i="1"/>
  <c r="L67" i="1"/>
  <c r="AC67" i="1" s="1"/>
  <c r="N67" i="1"/>
  <c r="P67" i="1" s="1"/>
  <c r="O67" i="1"/>
  <c r="M68" i="1"/>
  <c r="L68" i="1"/>
  <c r="AC68" i="1" s="1"/>
  <c r="N68" i="1"/>
  <c r="P68" i="1" s="1"/>
  <c r="O68" i="1"/>
  <c r="M69" i="1"/>
  <c r="L69" i="1"/>
  <c r="AC69" i="1" s="1"/>
  <c r="N69" i="1"/>
  <c r="P69" i="1" s="1"/>
  <c r="O69" i="1"/>
  <c r="M70" i="1"/>
  <c r="L70" i="1"/>
  <c r="AC70" i="1" s="1"/>
  <c r="N70" i="1"/>
  <c r="P70" i="1" s="1"/>
  <c r="O70" i="1"/>
  <c r="M71" i="1"/>
  <c r="L71" i="1"/>
  <c r="AC71" i="1" s="1"/>
  <c r="N71" i="1"/>
  <c r="P71" i="1" s="1"/>
  <c r="O71" i="1"/>
  <c r="M72" i="1"/>
  <c r="L72" i="1"/>
  <c r="AC72" i="1" s="1"/>
  <c r="N72" i="1"/>
  <c r="P72" i="1" s="1"/>
  <c r="O72" i="1"/>
  <c r="M73" i="1"/>
  <c r="L73" i="1"/>
  <c r="AC73" i="1" s="1"/>
  <c r="N73" i="1"/>
  <c r="P73" i="1" s="1"/>
  <c r="O73" i="1"/>
  <c r="M74" i="1"/>
  <c r="L74" i="1"/>
  <c r="AC74" i="1" s="1"/>
  <c r="N74" i="1"/>
  <c r="P74" i="1" s="1"/>
  <c r="O74" i="1"/>
  <c r="M75" i="1"/>
  <c r="L75" i="1"/>
  <c r="AC75" i="1" s="1"/>
  <c r="N75" i="1"/>
  <c r="P75" i="1" s="1"/>
  <c r="O75" i="1"/>
  <c r="M76" i="1"/>
  <c r="L76" i="1"/>
  <c r="AC76" i="1" s="1"/>
  <c r="N76" i="1"/>
  <c r="P76" i="1" s="1"/>
  <c r="O76" i="1"/>
  <c r="M77" i="1"/>
  <c r="L77" i="1"/>
  <c r="AC77" i="1" s="1"/>
  <c r="N77" i="1"/>
  <c r="P77" i="1" s="1"/>
  <c r="O77" i="1"/>
  <c r="M78" i="1"/>
  <c r="L78" i="1"/>
  <c r="AC78" i="1" s="1"/>
  <c r="N78" i="1"/>
  <c r="P78" i="1" s="1"/>
  <c r="O78" i="1"/>
  <c r="M79" i="1"/>
  <c r="L79" i="1"/>
  <c r="AC79" i="1" s="1"/>
  <c r="N79" i="1"/>
  <c r="P79" i="1" s="1"/>
  <c r="O79" i="1"/>
  <c r="M80" i="1"/>
  <c r="L80" i="1"/>
  <c r="AC80" i="1" s="1"/>
  <c r="N80" i="1"/>
  <c r="P80" i="1" s="1"/>
  <c r="O80" i="1"/>
  <c r="M81" i="1"/>
  <c r="L81" i="1"/>
  <c r="AC81" i="1" s="1"/>
  <c r="N81" i="1"/>
  <c r="P81" i="1" s="1"/>
  <c r="O81" i="1"/>
  <c r="M82" i="1"/>
  <c r="L82" i="1"/>
  <c r="AC82" i="1" s="1"/>
  <c r="N82" i="1"/>
  <c r="P82" i="1" s="1"/>
  <c r="O82" i="1"/>
  <c r="M83" i="1"/>
  <c r="L83" i="1"/>
  <c r="AC83" i="1" s="1"/>
  <c r="N83" i="1"/>
  <c r="P83" i="1" s="1"/>
  <c r="O83" i="1"/>
  <c r="M84" i="1"/>
  <c r="L84" i="1"/>
  <c r="AC84" i="1" s="1"/>
  <c r="N84" i="1"/>
  <c r="P84" i="1" s="1"/>
  <c r="O84" i="1"/>
  <c r="M85" i="1"/>
  <c r="L85" i="1"/>
  <c r="AC85" i="1" s="1"/>
  <c r="N85" i="1"/>
  <c r="P85" i="1" s="1"/>
  <c r="O85" i="1"/>
  <c r="M86" i="1"/>
  <c r="L86" i="1"/>
  <c r="AC86" i="1" s="1"/>
  <c r="N86" i="1"/>
  <c r="P86" i="1" s="1"/>
  <c r="O86" i="1"/>
  <c r="M87" i="1"/>
  <c r="L87" i="1"/>
  <c r="AC87" i="1" s="1"/>
  <c r="N87" i="1"/>
  <c r="P87" i="1" s="1"/>
  <c r="O87" i="1"/>
  <c r="M88" i="1"/>
  <c r="L88" i="1"/>
  <c r="AC88" i="1" s="1"/>
  <c r="N88" i="1"/>
  <c r="P88" i="1" s="1"/>
  <c r="O88" i="1"/>
  <c r="M89" i="1"/>
  <c r="L89" i="1"/>
  <c r="AC89" i="1" s="1"/>
  <c r="N89" i="1"/>
  <c r="P89" i="1" s="1"/>
  <c r="O89" i="1"/>
  <c r="M90" i="1"/>
  <c r="L90" i="1"/>
  <c r="AC90" i="1" s="1"/>
  <c r="N90" i="1"/>
  <c r="P90" i="1" s="1"/>
  <c r="O90" i="1"/>
  <c r="M91" i="1"/>
  <c r="L91" i="1"/>
  <c r="AC91" i="1" s="1"/>
  <c r="N91" i="1"/>
  <c r="P91" i="1" s="1"/>
  <c r="O91" i="1"/>
  <c r="M92" i="1"/>
  <c r="L92" i="1"/>
  <c r="AC92" i="1" s="1"/>
  <c r="N92" i="1"/>
  <c r="P92" i="1" s="1"/>
  <c r="O92" i="1"/>
  <c r="M93" i="1"/>
  <c r="L93" i="1"/>
  <c r="AC93" i="1" s="1"/>
  <c r="N93" i="1"/>
  <c r="P93" i="1" s="1"/>
  <c r="O93" i="1"/>
  <c r="M94" i="1"/>
  <c r="L94" i="1"/>
  <c r="AC94" i="1" s="1"/>
  <c r="N94" i="1"/>
  <c r="P94" i="1" s="1"/>
  <c r="O94" i="1"/>
  <c r="M95" i="1"/>
  <c r="L95" i="1"/>
  <c r="AC95" i="1" s="1"/>
  <c r="N95" i="1"/>
  <c r="P95" i="1" s="1"/>
  <c r="O95" i="1"/>
  <c r="M96" i="1"/>
  <c r="L96" i="1"/>
  <c r="AC96" i="1" s="1"/>
  <c r="N96" i="1"/>
  <c r="P96" i="1" s="1"/>
  <c r="O96" i="1"/>
  <c r="M97" i="1"/>
  <c r="L97" i="1"/>
  <c r="AC97" i="1" s="1"/>
  <c r="N97" i="1"/>
  <c r="P97" i="1" s="1"/>
  <c r="O97" i="1"/>
  <c r="M98" i="1"/>
  <c r="L98" i="1"/>
  <c r="AC98" i="1" s="1"/>
  <c r="N98" i="1"/>
  <c r="P98" i="1" s="1"/>
  <c r="O98" i="1"/>
  <c r="M99" i="1"/>
  <c r="L99" i="1"/>
  <c r="AC99" i="1" s="1"/>
  <c r="N99" i="1"/>
  <c r="P99" i="1" s="1"/>
  <c r="O99" i="1"/>
  <c r="M100" i="1"/>
  <c r="L100" i="1"/>
  <c r="N100" i="1"/>
  <c r="P100" i="1" s="1"/>
  <c r="O100" i="1"/>
  <c r="M101" i="1"/>
  <c r="L101" i="1"/>
  <c r="AC101" i="1" s="1"/>
  <c r="N101" i="1"/>
  <c r="P101" i="1" s="1"/>
  <c r="O101" i="1"/>
  <c r="O4" i="1"/>
  <c r="Q4" i="1" s="1"/>
  <c r="M4" i="1"/>
  <c r="Q101" i="1" l="1"/>
  <c r="R101" i="1"/>
  <c r="AD101" i="1"/>
  <c r="R99" i="1"/>
  <c r="Q99" i="1"/>
  <c r="AD99" i="1"/>
  <c r="K99" i="1"/>
  <c r="Q97" i="1"/>
  <c r="AD97" i="1"/>
  <c r="R97" i="1"/>
  <c r="K97" i="1"/>
  <c r="R95" i="1"/>
  <c r="Q95" i="1"/>
  <c r="AD95" i="1"/>
  <c r="K95" i="1"/>
  <c r="Q93" i="1"/>
  <c r="R93" i="1"/>
  <c r="AD93" i="1"/>
  <c r="K93" i="1"/>
  <c r="AD92" i="1"/>
  <c r="Q92" i="1"/>
  <c r="R92" i="1"/>
  <c r="K92" i="1"/>
  <c r="Q90" i="1"/>
  <c r="R90" i="1"/>
  <c r="AD90" i="1"/>
  <c r="K90" i="1"/>
  <c r="Q88" i="1"/>
  <c r="AD88" i="1"/>
  <c r="R88" i="1"/>
  <c r="K88" i="1"/>
  <c r="Q86" i="1"/>
  <c r="R86" i="1"/>
  <c r="AD86" i="1"/>
  <c r="K86" i="1"/>
  <c r="AD84" i="1"/>
  <c r="Q84" i="1"/>
  <c r="R84" i="1"/>
  <c r="K84" i="1"/>
  <c r="Q82" i="1"/>
  <c r="R82" i="1"/>
  <c r="AD82" i="1"/>
  <c r="K82" i="1"/>
  <c r="Q80" i="1"/>
  <c r="AD80" i="1"/>
  <c r="R80" i="1"/>
  <c r="K80" i="1"/>
  <c r="Q78" i="1"/>
  <c r="R78" i="1"/>
  <c r="AD78" i="1"/>
  <c r="K78" i="1"/>
  <c r="AD76" i="1"/>
  <c r="Q76" i="1"/>
  <c r="R76" i="1"/>
  <c r="K76" i="1"/>
  <c r="Q74" i="1"/>
  <c r="R74" i="1"/>
  <c r="AD74" i="1"/>
  <c r="K74" i="1"/>
  <c r="Q72" i="1"/>
  <c r="AD72" i="1"/>
  <c r="R72" i="1"/>
  <c r="K72" i="1"/>
  <c r="Q70" i="1"/>
  <c r="R70" i="1"/>
  <c r="AD70" i="1"/>
  <c r="K70" i="1"/>
  <c r="AD68" i="1"/>
  <c r="Q68" i="1"/>
  <c r="R68" i="1"/>
  <c r="K68" i="1"/>
  <c r="Q66" i="1"/>
  <c r="R66" i="1"/>
  <c r="AD66" i="1"/>
  <c r="K66" i="1"/>
  <c r="Q64" i="1"/>
  <c r="AD64" i="1"/>
  <c r="R64" i="1"/>
  <c r="K64" i="1"/>
  <c r="Q61" i="1"/>
  <c r="R61" i="1"/>
  <c r="AD61" i="1"/>
  <c r="K61" i="1"/>
  <c r="R59" i="1"/>
  <c r="Q59" i="1"/>
  <c r="AD59" i="1"/>
  <c r="K59" i="1"/>
  <c r="Q57" i="1"/>
  <c r="AD57" i="1"/>
  <c r="R57" i="1"/>
  <c r="K57" i="1"/>
  <c r="R55" i="1"/>
  <c r="Q55" i="1"/>
  <c r="AD55" i="1"/>
  <c r="K55" i="1"/>
  <c r="Q53" i="1"/>
  <c r="R53" i="1"/>
  <c r="AD53" i="1"/>
  <c r="K53" i="1"/>
  <c r="R51" i="1"/>
  <c r="AD51" i="1"/>
  <c r="Q51" i="1"/>
  <c r="K51" i="1"/>
  <c r="Q49" i="1"/>
  <c r="R49" i="1"/>
  <c r="AD49" i="1"/>
  <c r="K49" i="1"/>
  <c r="Q46" i="1"/>
  <c r="AD46" i="1"/>
  <c r="R46" i="1"/>
  <c r="K46" i="1"/>
  <c r="AD44" i="1"/>
  <c r="Q44" i="1"/>
  <c r="R44" i="1"/>
  <c r="K44" i="1"/>
  <c r="Q42" i="1"/>
  <c r="AD42" i="1"/>
  <c r="R42" i="1"/>
  <c r="K42" i="1"/>
  <c r="Q40" i="1"/>
  <c r="R40" i="1"/>
  <c r="AD40" i="1"/>
  <c r="K40" i="1"/>
  <c r="Q38" i="1"/>
  <c r="AD38" i="1"/>
  <c r="R38" i="1"/>
  <c r="K38" i="1"/>
  <c r="AD36" i="1"/>
  <c r="Q36" i="1"/>
  <c r="R36" i="1"/>
  <c r="K36" i="1"/>
  <c r="Q34" i="1"/>
  <c r="AD34" i="1"/>
  <c r="R34" i="1"/>
  <c r="K34" i="1"/>
  <c r="Q32" i="1"/>
  <c r="R32" i="1"/>
  <c r="AD32" i="1"/>
  <c r="K32" i="1"/>
  <c r="Q30" i="1"/>
  <c r="AD30" i="1"/>
  <c r="R30" i="1"/>
  <c r="K30" i="1"/>
  <c r="AD28" i="1"/>
  <c r="Q28" i="1"/>
  <c r="R28" i="1"/>
  <c r="K28" i="1"/>
  <c r="Q26" i="1"/>
  <c r="AD26" i="1"/>
  <c r="R26" i="1"/>
  <c r="K26" i="1"/>
  <c r="Q24" i="1"/>
  <c r="R24" i="1"/>
  <c r="AD24" i="1"/>
  <c r="K24" i="1"/>
  <c r="R23" i="1"/>
  <c r="AD23" i="1"/>
  <c r="Q23" i="1"/>
  <c r="K23" i="1"/>
  <c r="Q21" i="1"/>
  <c r="R21" i="1"/>
  <c r="AD21" i="1"/>
  <c r="K21" i="1"/>
  <c r="R19" i="1"/>
  <c r="AD19" i="1"/>
  <c r="Q19" i="1"/>
  <c r="K19" i="1"/>
  <c r="Q17" i="1"/>
  <c r="R17" i="1"/>
  <c r="AD17" i="1"/>
  <c r="K17" i="1"/>
  <c r="R15" i="1"/>
  <c r="AD15" i="1"/>
  <c r="Q15" i="1"/>
  <c r="K15" i="1"/>
  <c r="Q13" i="1"/>
  <c r="R13" i="1"/>
  <c r="AD13" i="1"/>
  <c r="K13" i="1"/>
  <c r="Q6" i="1"/>
  <c r="R6" i="1"/>
  <c r="K6" i="1"/>
  <c r="AD6" i="1" s="1"/>
  <c r="AD100" i="1"/>
  <c r="Q100" i="1"/>
  <c r="R100" i="1"/>
  <c r="K100" i="1"/>
  <c r="Q98" i="1"/>
  <c r="R98" i="1"/>
  <c r="AD98" i="1"/>
  <c r="K98" i="1"/>
  <c r="Q96" i="1"/>
  <c r="AD96" i="1"/>
  <c r="R96" i="1"/>
  <c r="K96" i="1"/>
  <c r="Q94" i="1"/>
  <c r="R94" i="1"/>
  <c r="AD94" i="1"/>
  <c r="K94" i="1"/>
  <c r="R91" i="1"/>
  <c r="Q91" i="1"/>
  <c r="AD91" i="1"/>
  <c r="K91" i="1"/>
  <c r="Q89" i="1"/>
  <c r="AD89" i="1"/>
  <c r="R89" i="1"/>
  <c r="K89" i="1"/>
  <c r="R87" i="1"/>
  <c r="Q87" i="1"/>
  <c r="AD87" i="1"/>
  <c r="K87" i="1"/>
  <c r="Q85" i="1"/>
  <c r="R85" i="1"/>
  <c r="AD85" i="1"/>
  <c r="K85" i="1"/>
  <c r="R83" i="1"/>
  <c r="Q83" i="1"/>
  <c r="AD83" i="1"/>
  <c r="K83" i="1"/>
  <c r="Q81" i="1"/>
  <c r="AD81" i="1"/>
  <c r="R81" i="1"/>
  <c r="K81" i="1"/>
  <c r="R79" i="1"/>
  <c r="Q79" i="1"/>
  <c r="AD79" i="1"/>
  <c r="K79" i="1"/>
  <c r="Q77" i="1"/>
  <c r="R77" i="1"/>
  <c r="AD77" i="1"/>
  <c r="K77" i="1"/>
  <c r="R75" i="1"/>
  <c r="Q75" i="1"/>
  <c r="AD75" i="1"/>
  <c r="K75" i="1"/>
  <c r="Q73" i="1"/>
  <c r="AD73" i="1"/>
  <c r="R73" i="1"/>
  <c r="K73" i="1"/>
  <c r="R71" i="1"/>
  <c r="AD71" i="1"/>
  <c r="Q71" i="1"/>
  <c r="K71" i="1"/>
  <c r="Q69" i="1"/>
  <c r="R69" i="1"/>
  <c r="AD69" i="1"/>
  <c r="K69" i="1"/>
  <c r="R67" i="1"/>
  <c r="Q67" i="1"/>
  <c r="AD67" i="1"/>
  <c r="K67" i="1"/>
  <c r="Q65" i="1"/>
  <c r="AD65" i="1"/>
  <c r="R65" i="1"/>
  <c r="K65" i="1"/>
  <c r="R63" i="1"/>
  <c r="Q63" i="1"/>
  <c r="AD63" i="1"/>
  <c r="K63" i="1"/>
  <c r="Q62" i="1"/>
  <c r="R62" i="1"/>
  <c r="AD62" i="1"/>
  <c r="K62" i="1"/>
  <c r="AD60" i="1"/>
  <c r="Q60" i="1"/>
  <c r="R60" i="1"/>
  <c r="K60" i="1"/>
  <c r="Q58" i="1"/>
  <c r="R58" i="1"/>
  <c r="AD58" i="1"/>
  <c r="K58" i="1"/>
  <c r="Q56" i="1"/>
  <c r="AD56" i="1"/>
  <c r="R56" i="1"/>
  <c r="K56" i="1"/>
  <c r="Q54" i="1"/>
  <c r="R54" i="1"/>
  <c r="AD54" i="1"/>
  <c r="K54" i="1"/>
  <c r="AD52" i="1"/>
  <c r="Q52" i="1"/>
  <c r="R52" i="1"/>
  <c r="K52" i="1"/>
  <c r="Q50" i="1"/>
  <c r="AD50" i="1"/>
  <c r="R50" i="1"/>
  <c r="K50" i="1"/>
  <c r="Q48" i="1"/>
  <c r="R48" i="1"/>
  <c r="AD48" i="1"/>
  <c r="K48" i="1"/>
  <c r="R47" i="1"/>
  <c r="AD47" i="1"/>
  <c r="Q47" i="1"/>
  <c r="K47" i="1"/>
  <c r="Q45" i="1"/>
  <c r="R45" i="1"/>
  <c r="AD45" i="1"/>
  <c r="K45" i="1"/>
  <c r="R43" i="1"/>
  <c r="AD43" i="1"/>
  <c r="Q43" i="1"/>
  <c r="K43" i="1"/>
  <c r="Q41" i="1"/>
  <c r="R41" i="1"/>
  <c r="AD41" i="1"/>
  <c r="K41" i="1"/>
  <c r="R39" i="1"/>
  <c r="AD39" i="1"/>
  <c r="Q39" i="1"/>
  <c r="K39" i="1"/>
  <c r="Q37" i="1"/>
  <c r="R37" i="1"/>
  <c r="AD37" i="1"/>
  <c r="K37" i="1"/>
  <c r="R35" i="1"/>
  <c r="AD35" i="1"/>
  <c r="Q35" i="1"/>
  <c r="K35" i="1"/>
  <c r="Q33" i="1"/>
  <c r="R33" i="1"/>
  <c r="AD33" i="1"/>
  <c r="K33" i="1"/>
  <c r="R31" i="1"/>
  <c r="AD31" i="1"/>
  <c r="Q31" i="1"/>
  <c r="K31" i="1"/>
  <c r="Q29" i="1"/>
  <c r="R29" i="1"/>
  <c r="AD29" i="1"/>
  <c r="K29" i="1"/>
  <c r="R27" i="1"/>
  <c r="AD27" i="1"/>
  <c r="Q27" i="1"/>
  <c r="K27" i="1"/>
  <c r="Q25" i="1"/>
  <c r="R25" i="1"/>
  <c r="AD25" i="1"/>
  <c r="K25" i="1"/>
  <c r="Q22" i="1"/>
  <c r="AD22" i="1"/>
  <c r="R22" i="1"/>
  <c r="K22" i="1"/>
  <c r="AD20" i="1"/>
  <c r="Q20" i="1"/>
  <c r="R20" i="1"/>
  <c r="K20" i="1"/>
  <c r="Q18" i="1"/>
  <c r="AD18" i="1"/>
  <c r="R18" i="1"/>
  <c r="K18" i="1"/>
  <c r="Q16" i="1"/>
  <c r="R16" i="1"/>
  <c r="AD16" i="1"/>
  <c r="K16" i="1"/>
  <c r="Q14" i="1"/>
  <c r="AD14" i="1"/>
  <c r="R14" i="1"/>
  <c r="K14" i="1"/>
  <c r="AD12" i="1"/>
  <c r="Q12" i="1"/>
  <c r="R12" i="1"/>
  <c r="K12" i="1"/>
  <c r="R11" i="1"/>
  <c r="AD11" i="1"/>
  <c r="Q11" i="1"/>
  <c r="K11" i="1"/>
  <c r="Q10" i="1"/>
  <c r="AD10" i="1"/>
  <c r="R10" i="1"/>
  <c r="K10" i="1"/>
  <c r="Q9" i="1"/>
  <c r="R9" i="1"/>
  <c r="AD9" i="1"/>
  <c r="K9" i="1"/>
  <c r="Q8" i="1"/>
  <c r="R8" i="1"/>
  <c r="AD8" i="1"/>
  <c r="K8" i="1"/>
  <c r="R7" i="1"/>
  <c r="AD7" i="1"/>
  <c r="Q7" i="1"/>
  <c r="K7" i="1"/>
  <c r="Q5" i="1"/>
  <c r="R5" i="1"/>
  <c r="K5" i="1"/>
  <c r="AD5" i="1" s="1"/>
  <c r="R4" i="1"/>
  <c r="P4" i="1"/>
  <c r="K4" i="1"/>
  <c r="AD4" i="1" s="1"/>
  <c r="K101" i="1"/>
  <c r="X99" i="1"/>
  <c r="V99" i="1"/>
  <c r="W99" i="1"/>
  <c r="X95" i="1"/>
  <c r="V95" i="1"/>
  <c r="W95" i="1"/>
  <c r="X93" i="1"/>
  <c r="V93" i="1"/>
  <c r="W93" i="1"/>
  <c r="V89" i="1"/>
  <c r="X89" i="1"/>
  <c r="W89" i="1"/>
  <c r="V85" i="1"/>
  <c r="X85" i="1"/>
  <c r="W85" i="1"/>
  <c r="V82" i="1"/>
  <c r="X82" i="1"/>
  <c r="W82" i="1"/>
  <c r="V78" i="1"/>
  <c r="X78" i="1"/>
  <c r="W78" i="1"/>
  <c r="V74" i="1"/>
  <c r="X74" i="1"/>
  <c r="W74" i="1"/>
  <c r="V69" i="1"/>
  <c r="X69" i="1"/>
  <c r="W69" i="1"/>
  <c r="V65" i="1"/>
  <c r="X65" i="1"/>
  <c r="W65" i="1"/>
  <c r="V62" i="1"/>
  <c r="X62" i="1"/>
  <c r="W62" i="1"/>
  <c r="V58" i="1"/>
  <c r="X58" i="1"/>
  <c r="W58" i="1"/>
  <c r="V55" i="1"/>
  <c r="X55" i="1"/>
  <c r="W55" i="1"/>
  <c r="V50" i="1"/>
  <c r="X50" i="1"/>
  <c r="W50" i="1"/>
  <c r="V45" i="1"/>
  <c r="X45" i="1"/>
  <c r="W45" i="1"/>
  <c r="V42" i="1"/>
  <c r="X42" i="1"/>
  <c r="W42" i="1"/>
  <c r="V37" i="1"/>
  <c r="X37" i="1"/>
  <c r="W37" i="1"/>
  <c r="V24" i="1"/>
  <c r="X24" i="1"/>
  <c r="W24" i="1"/>
  <c r="V101" i="1"/>
  <c r="X101" i="1"/>
  <c r="W101" i="1"/>
  <c r="X96" i="1"/>
  <c r="V96" i="1"/>
  <c r="W96" i="1"/>
  <c r="X91" i="1"/>
  <c r="V91" i="1"/>
  <c r="W91" i="1"/>
  <c r="V86" i="1"/>
  <c r="X86" i="1"/>
  <c r="W86" i="1"/>
  <c r="V79" i="1"/>
  <c r="X79" i="1"/>
  <c r="W79" i="1"/>
  <c r="V73" i="1"/>
  <c r="X73" i="1"/>
  <c r="W73" i="1"/>
  <c r="V68" i="1"/>
  <c r="X68" i="1"/>
  <c r="W68" i="1"/>
  <c r="V63" i="1"/>
  <c r="X63" i="1"/>
  <c r="W63" i="1"/>
  <c r="V59" i="1"/>
  <c r="X59" i="1"/>
  <c r="W59" i="1"/>
  <c r="V52" i="1"/>
  <c r="X52" i="1"/>
  <c r="W52" i="1"/>
  <c r="V48" i="1"/>
  <c r="X48" i="1"/>
  <c r="W48" i="1"/>
  <c r="V41" i="1"/>
  <c r="X41" i="1"/>
  <c r="W41" i="1"/>
  <c r="V38" i="1"/>
  <c r="X38" i="1"/>
  <c r="W38" i="1"/>
  <c r="V34" i="1"/>
  <c r="X34" i="1"/>
  <c r="W34" i="1"/>
  <c r="V31" i="1"/>
  <c r="X31" i="1"/>
  <c r="W31" i="1"/>
  <c r="V28" i="1"/>
  <c r="X28" i="1"/>
  <c r="W28" i="1"/>
  <c r="V25" i="1"/>
  <c r="X25" i="1"/>
  <c r="W25" i="1"/>
  <c r="V21" i="1"/>
  <c r="X21" i="1"/>
  <c r="W21" i="1"/>
  <c r="V20" i="1"/>
  <c r="X20" i="1"/>
  <c r="W20" i="1"/>
  <c r="V17" i="1"/>
  <c r="X17" i="1"/>
  <c r="W17" i="1"/>
  <c r="V16" i="1"/>
  <c r="X16" i="1"/>
  <c r="W16" i="1"/>
  <c r="V15" i="1"/>
  <c r="X15" i="1"/>
  <c r="W15" i="1"/>
  <c r="V14" i="1"/>
  <c r="X14" i="1"/>
  <c r="W14" i="1"/>
  <c r="V13" i="1"/>
  <c r="X13" i="1"/>
  <c r="W13" i="1"/>
  <c r="V12" i="1"/>
  <c r="W12" i="1"/>
  <c r="X12" i="1"/>
  <c r="V10" i="1"/>
  <c r="W10" i="1"/>
  <c r="X10" i="1"/>
  <c r="V8" i="1"/>
  <c r="W8" i="1"/>
  <c r="X8" i="1"/>
  <c r="V7" i="1"/>
  <c r="W7" i="1"/>
  <c r="X7" i="1"/>
  <c r="V6" i="1"/>
  <c r="W6" i="1"/>
  <c r="X6" i="1"/>
  <c r="V5" i="1"/>
  <c r="W5" i="1"/>
  <c r="X5" i="1"/>
  <c r="X98" i="1"/>
  <c r="V98" i="1"/>
  <c r="W98" i="1"/>
  <c r="X94" i="1"/>
  <c r="V94" i="1"/>
  <c r="W94" i="1"/>
  <c r="X90" i="1"/>
  <c r="V90" i="1"/>
  <c r="W90" i="1"/>
  <c r="V87" i="1"/>
  <c r="X87" i="1"/>
  <c r="W87" i="1"/>
  <c r="V83" i="1"/>
  <c r="X83" i="1"/>
  <c r="W83" i="1"/>
  <c r="V80" i="1"/>
  <c r="X80" i="1"/>
  <c r="W80" i="1"/>
  <c r="V76" i="1"/>
  <c r="X76" i="1"/>
  <c r="W76" i="1"/>
  <c r="V72" i="1"/>
  <c r="X72" i="1"/>
  <c r="W72" i="1"/>
  <c r="V70" i="1"/>
  <c r="X70" i="1"/>
  <c r="W70" i="1"/>
  <c r="V66" i="1"/>
  <c r="X66" i="1"/>
  <c r="W66" i="1"/>
  <c r="V61" i="1"/>
  <c r="X61" i="1"/>
  <c r="W61" i="1"/>
  <c r="V57" i="1"/>
  <c r="X57" i="1"/>
  <c r="W57" i="1"/>
  <c r="V53" i="1"/>
  <c r="X53" i="1"/>
  <c r="W53" i="1"/>
  <c r="V49" i="1"/>
  <c r="X49" i="1"/>
  <c r="W49" i="1"/>
  <c r="V46" i="1"/>
  <c r="X46" i="1"/>
  <c r="W46" i="1"/>
  <c r="V44" i="1"/>
  <c r="X44" i="1"/>
  <c r="W44" i="1"/>
  <c r="V40" i="1"/>
  <c r="X40" i="1"/>
  <c r="W40" i="1"/>
  <c r="V36" i="1"/>
  <c r="X36" i="1"/>
  <c r="W36" i="1"/>
  <c r="V33" i="1"/>
  <c r="X33" i="1"/>
  <c r="W33" i="1"/>
  <c r="V30" i="1"/>
  <c r="X30" i="1"/>
  <c r="W30" i="1"/>
  <c r="V27" i="1"/>
  <c r="X27" i="1"/>
  <c r="W27" i="1"/>
  <c r="V22" i="1"/>
  <c r="X22" i="1"/>
  <c r="W22" i="1"/>
  <c r="V18" i="1"/>
  <c r="X18" i="1"/>
  <c r="W18" i="1"/>
  <c r="V11" i="1"/>
  <c r="W11" i="1"/>
  <c r="X11" i="1"/>
  <c r="X100" i="1"/>
  <c r="W100" i="1"/>
  <c r="V100" i="1"/>
  <c r="X97" i="1"/>
  <c r="V97" i="1"/>
  <c r="W97" i="1"/>
  <c r="X92" i="1"/>
  <c r="W92" i="1"/>
  <c r="V92" i="1"/>
  <c r="V88" i="1"/>
  <c r="W88" i="1"/>
  <c r="X88" i="1"/>
  <c r="V84" i="1"/>
  <c r="W84" i="1"/>
  <c r="X84" i="1"/>
  <c r="V81" i="1"/>
  <c r="W81" i="1"/>
  <c r="X81" i="1"/>
  <c r="V77" i="1"/>
  <c r="W77" i="1"/>
  <c r="X77" i="1"/>
  <c r="V75" i="1"/>
  <c r="W75" i="1"/>
  <c r="X75" i="1"/>
  <c r="V71" i="1"/>
  <c r="W71" i="1"/>
  <c r="X71" i="1"/>
  <c r="V67" i="1"/>
  <c r="W67" i="1"/>
  <c r="X67" i="1"/>
  <c r="V64" i="1"/>
  <c r="W64" i="1"/>
  <c r="X64" i="1"/>
  <c r="V60" i="1"/>
  <c r="W60" i="1"/>
  <c r="X60" i="1"/>
  <c r="V56" i="1"/>
  <c r="W56" i="1"/>
  <c r="X56" i="1"/>
  <c r="V54" i="1"/>
  <c r="W54" i="1"/>
  <c r="X54" i="1"/>
  <c r="V51" i="1"/>
  <c r="W51" i="1"/>
  <c r="X51" i="1"/>
  <c r="V47" i="1"/>
  <c r="W47" i="1"/>
  <c r="X47" i="1"/>
  <c r="V43" i="1"/>
  <c r="W43" i="1"/>
  <c r="X43" i="1"/>
  <c r="V39" i="1"/>
  <c r="W39" i="1"/>
  <c r="X39" i="1"/>
  <c r="V35" i="1"/>
  <c r="W35" i="1"/>
  <c r="X35" i="1"/>
  <c r="V32" i="1"/>
  <c r="W32" i="1"/>
  <c r="X32" i="1"/>
  <c r="V29" i="1"/>
  <c r="W29" i="1"/>
  <c r="X29" i="1"/>
  <c r="V26" i="1"/>
  <c r="W26" i="1"/>
  <c r="X26" i="1"/>
  <c r="V23" i="1"/>
  <c r="W23" i="1"/>
  <c r="X23" i="1"/>
  <c r="V19" i="1"/>
  <c r="W19" i="1"/>
  <c r="X19" i="1"/>
  <c r="V9" i="1"/>
  <c r="W9" i="1"/>
  <c r="X9" i="1"/>
  <c r="U101" i="1"/>
  <c r="T101" i="1"/>
  <c r="U98" i="1"/>
  <c r="S98" i="1"/>
  <c r="T98" i="1"/>
  <c r="S95" i="1"/>
  <c r="U95" i="1"/>
  <c r="T95" i="1"/>
  <c r="S92" i="1"/>
  <c r="T92" i="1"/>
  <c r="U92" i="1"/>
  <c r="S90" i="1"/>
  <c r="T90" i="1"/>
  <c r="U90" i="1"/>
  <c r="U87" i="1"/>
  <c r="T87" i="1"/>
  <c r="S87" i="1"/>
  <c r="T84" i="1"/>
  <c r="U84" i="1"/>
  <c r="S84" i="1"/>
  <c r="U81" i="1"/>
  <c r="S81" i="1"/>
  <c r="T81" i="1"/>
  <c r="S78" i="1"/>
  <c r="U78" i="1"/>
  <c r="T78" i="1"/>
  <c r="S75" i="1"/>
  <c r="U75" i="1"/>
  <c r="T75" i="1"/>
  <c r="T72" i="1"/>
  <c r="U72" i="1"/>
  <c r="S72" i="1"/>
  <c r="S71" i="1"/>
  <c r="U71" i="1"/>
  <c r="T71" i="1"/>
  <c r="T68" i="1"/>
  <c r="U68" i="1"/>
  <c r="S68" i="1"/>
  <c r="S66" i="1"/>
  <c r="T66" i="1"/>
  <c r="U66" i="1"/>
  <c r="S63" i="1"/>
  <c r="T63" i="1"/>
  <c r="U63" i="1"/>
  <c r="U60" i="1"/>
  <c r="T60" i="1"/>
  <c r="S60" i="1"/>
  <c r="S57" i="1"/>
  <c r="U57" i="1"/>
  <c r="T57" i="1"/>
  <c r="U54" i="1"/>
  <c r="S54" i="1"/>
  <c r="T54" i="1"/>
  <c r="S52" i="1"/>
  <c r="U52" i="1"/>
  <c r="T52" i="1"/>
  <c r="S50" i="1"/>
  <c r="U50" i="1"/>
  <c r="T50" i="1"/>
  <c r="T47" i="1"/>
  <c r="U47" i="1"/>
  <c r="S47" i="1"/>
  <c r="U44" i="1"/>
  <c r="S44" i="1"/>
  <c r="T44" i="1"/>
  <c r="S41" i="1"/>
  <c r="U41" i="1"/>
  <c r="T41" i="1"/>
  <c r="S38" i="1"/>
  <c r="U38" i="1"/>
  <c r="T38" i="1"/>
  <c r="S35" i="1"/>
  <c r="T35" i="1"/>
  <c r="U35" i="1"/>
  <c r="U32" i="1"/>
  <c r="T32" i="1"/>
  <c r="S32" i="1"/>
  <c r="S29" i="1"/>
  <c r="U29" i="1"/>
  <c r="T29" i="1"/>
  <c r="S27" i="1"/>
  <c r="U27" i="1"/>
  <c r="T27" i="1"/>
  <c r="T24" i="1"/>
  <c r="U24" i="1"/>
  <c r="S24" i="1"/>
  <c r="U21" i="1"/>
  <c r="S21" i="1"/>
  <c r="T21" i="1"/>
  <c r="U13" i="1"/>
  <c r="S13" i="1"/>
  <c r="T13" i="1"/>
  <c r="T100" i="1"/>
  <c r="U100" i="1"/>
  <c r="S100" i="1"/>
  <c r="U97" i="1"/>
  <c r="T97" i="1"/>
  <c r="S97" i="1"/>
  <c r="T94" i="1"/>
  <c r="U94" i="1"/>
  <c r="S94" i="1"/>
  <c r="S91" i="1"/>
  <c r="U91" i="1"/>
  <c r="T91" i="1"/>
  <c r="U88" i="1"/>
  <c r="S88" i="1"/>
  <c r="T88" i="1"/>
  <c r="S85" i="1"/>
  <c r="U85" i="1"/>
  <c r="T85" i="1"/>
  <c r="S82" i="1"/>
  <c r="U82" i="1"/>
  <c r="T82" i="1"/>
  <c r="S79" i="1"/>
  <c r="T79" i="1"/>
  <c r="U79" i="1"/>
  <c r="U77" i="1"/>
  <c r="S77" i="1"/>
  <c r="T77" i="1"/>
  <c r="S74" i="1"/>
  <c r="T74" i="1"/>
  <c r="U74" i="1"/>
  <c r="S70" i="1"/>
  <c r="U70" i="1"/>
  <c r="T70" i="1"/>
  <c r="S67" i="1"/>
  <c r="T67" i="1"/>
  <c r="U67" i="1"/>
  <c r="T64" i="1"/>
  <c r="U64" i="1"/>
  <c r="S64" i="1"/>
  <c r="S61" i="1"/>
  <c r="U61" i="1"/>
  <c r="T61" i="1"/>
  <c r="T58" i="1"/>
  <c r="U58" i="1"/>
  <c r="S58" i="1"/>
  <c r="S55" i="1"/>
  <c r="T55" i="1"/>
  <c r="U55" i="1"/>
  <c r="S51" i="1"/>
  <c r="U51" i="1"/>
  <c r="T51" i="1"/>
  <c r="S48" i="1"/>
  <c r="T48" i="1"/>
  <c r="U48" i="1"/>
  <c r="S46" i="1"/>
  <c r="U46" i="1"/>
  <c r="T46" i="1"/>
  <c r="U43" i="1"/>
  <c r="T43" i="1"/>
  <c r="S43" i="1"/>
  <c r="T39" i="1"/>
  <c r="U39" i="1"/>
  <c r="S39" i="1"/>
  <c r="U36" i="1"/>
  <c r="T36" i="1"/>
  <c r="S36" i="1"/>
  <c r="S34" i="1"/>
  <c r="U34" i="1"/>
  <c r="T34" i="1"/>
  <c r="S31" i="1"/>
  <c r="U31" i="1"/>
  <c r="T31" i="1"/>
  <c r="T28" i="1"/>
  <c r="U28" i="1"/>
  <c r="S28" i="1"/>
  <c r="U25" i="1"/>
  <c r="S25" i="1"/>
  <c r="T25" i="1"/>
  <c r="S22" i="1"/>
  <c r="U22" i="1"/>
  <c r="T22" i="1"/>
  <c r="S19" i="1"/>
  <c r="U19" i="1"/>
  <c r="T19" i="1"/>
  <c r="U12" i="1"/>
  <c r="S12" i="1"/>
  <c r="T12" i="1"/>
  <c r="S99" i="1"/>
  <c r="U99" i="1"/>
  <c r="T99" i="1"/>
  <c r="T96" i="1"/>
  <c r="S96" i="1"/>
  <c r="U96" i="1"/>
  <c r="S93" i="1"/>
  <c r="U93" i="1"/>
  <c r="T93" i="1"/>
  <c r="S89" i="1"/>
  <c r="T89" i="1"/>
  <c r="U89" i="1"/>
  <c r="S86" i="1"/>
  <c r="U86" i="1"/>
  <c r="T86" i="1"/>
  <c r="S83" i="1"/>
  <c r="T83" i="1"/>
  <c r="U83" i="1"/>
  <c r="T80" i="1"/>
  <c r="U80" i="1"/>
  <c r="S80" i="1"/>
  <c r="U76" i="1"/>
  <c r="T76" i="1"/>
  <c r="S76" i="1"/>
  <c r="S73" i="1"/>
  <c r="U73" i="1"/>
  <c r="T73" i="1"/>
  <c r="U69" i="1"/>
  <c r="S69" i="1"/>
  <c r="T69" i="1"/>
  <c r="S65" i="1"/>
  <c r="U65" i="1"/>
  <c r="T65" i="1"/>
  <c r="S62" i="1"/>
  <c r="T62" i="1"/>
  <c r="U62" i="1"/>
  <c r="S59" i="1"/>
  <c r="U59" i="1"/>
  <c r="T59" i="1"/>
  <c r="U56" i="1"/>
  <c r="T56" i="1"/>
  <c r="S56" i="1"/>
  <c r="S53" i="1"/>
  <c r="U53" i="1"/>
  <c r="T53" i="1"/>
  <c r="U49" i="1"/>
  <c r="S49" i="1"/>
  <c r="T49" i="1"/>
  <c r="S45" i="1"/>
  <c r="U45" i="1"/>
  <c r="T45" i="1"/>
  <c r="S42" i="1"/>
  <c r="T42" i="1"/>
  <c r="U42" i="1"/>
  <c r="S40" i="1"/>
  <c r="U40" i="1"/>
  <c r="T40" i="1"/>
  <c r="U37" i="1"/>
  <c r="S37" i="1"/>
  <c r="T37" i="1"/>
  <c r="S33" i="1"/>
  <c r="U33" i="1"/>
  <c r="T33" i="1"/>
  <c r="S30" i="1"/>
  <c r="T30" i="1"/>
  <c r="U30" i="1"/>
  <c r="S26" i="1"/>
  <c r="U26" i="1"/>
  <c r="T26" i="1"/>
  <c r="S23" i="1"/>
  <c r="T23" i="1"/>
  <c r="U23" i="1"/>
  <c r="T20" i="1"/>
  <c r="U20" i="1"/>
  <c r="S20" i="1"/>
  <c r="S18" i="1"/>
  <c r="U18" i="1"/>
  <c r="T18" i="1"/>
  <c r="U17" i="1"/>
  <c r="S17" i="1"/>
  <c r="T17" i="1"/>
  <c r="U16" i="1"/>
  <c r="T16" i="1"/>
  <c r="S16" i="1"/>
  <c r="S15" i="1"/>
  <c r="T15" i="1"/>
  <c r="U15" i="1"/>
  <c r="S14" i="1"/>
  <c r="U14" i="1"/>
  <c r="T14" i="1"/>
  <c r="U11" i="1"/>
  <c r="S11" i="1"/>
  <c r="T11" i="1"/>
  <c r="U10" i="1"/>
  <c r="S10" i="1"/>
  <c r="T10" i="1"/>
  <c r="S9" i="1"/>
  <c r="U9" i="1"/>
  <c r="T9" i="1"/>
  <c r="T8" i="1"/>
  <c r="U8" i="1"/>
  <c r="S8" i="1"/>
  <c r="U7" i="1"/>
  <c r="T7" i="1"/>
  <c r="S7" i="1"/>
  <c r="U6" i="1"/>
  <c r="T6" i="1"/>
  <c r="S6" i="1"/>
  <c r="T5" i="1"/>
  <c r="U5" i="1"/>
  <c r="S5" i="1"/>
  <c r="AA14" i="1" l="1"/>
  <c r="AA18" i="1"/>
  <c r="AA30" i="1"/>
  <c r="AA42" i="1"/>
  <c r="AA83" i="1"/>
  <c r="AA22" i="1"/>
  <c r="AA34" i="1"/>
  <c r="AA46" i="1"/>
  <c r="AA70" i="1"/>
  <c r="AA82" i="1"/>
  <c r="AA66" i="1"/>
  <c r="AA75" i="1"/>
  <c r="AB19" i="1"/>
  <c r="AB32" i="1"/>
  <c r="AB47" i="1"/>
  <c r="AB60" i="1"/>
  <c r="AB75" i="1"/>
  <c r="AB88" i="1"/>
  <c r="AB11" i="1"/>
  <c r="AB30" i="1"/>
  <c r="AB44" i="1"/>
  <c r="AB57" i="1"/>
  <c r="AB72" i="1"/>
  <c r="AB87" i="1"/>
  <c r="AB10" i="1"/>
  <c r="AB15" i="1"/>
  <c r="AB21" i="1"/>
  <c r="AB34" i="1"/>
  <c r="AB52" i="1"/>
  <c r="AB73" i="1"/>
  <c r="AB42" i="1"/>
  <c r="AB58" i="1"/>
  <c r="AB74" i="1"/>
  <c r="AB89" i="1"/>
  <c r="AA10" i="1"/>
  <c r="AA20" i="1"/>
  <c r="AA26" i="1"/>
  <c r="AA37" i="1"/>
  <c r="AA40" i="1"/>
  <c r="AA49" i="1"/>
  <c r="AA53" i="1"/>
  <c r="AA65" i="1"/>
  <c r="AA93" i="1"/>
  <c r="AA12" i="1"/>
  <c r="AA19" i="1"/>
  <c r="AA31" i="1"/>
  <c r="AA36" i="1"/>
  <c r="AA55" i="1"/>
  <c r="AA67" i="1"/>
  <c r="AA77" i="1"/>
  <c r="AA79" i="1"/>
  <c r="AA88" i="1"/>
  <c r="AA91" i="1"/>
  <c r="AA97" i="1"/>
  <c r="AA24" i="1"/>
  <c r="AA29" i="1"/>
  <c r="AA41" i="1"/>
  <c r="AA47" i="1"/>
  <c r="AA52" i="1"/>
  <c r="AA63" i="1"/>
  <c r="AA68" i="1"/>
  <c r="AA81" i="1"/>
  <c r="AA95" i="1"/>
  <c r="AB9" i="1"/>
  <c r="AB29" i="1"/>
  <c r="AB43" i="1"/>
  <c r="AB56" i="1"/>
  <c r="AB71" i="1"/>
  <c r="AB84" i="1"/>
  <c r="AB92" i="1"/>
  <c r="AB97" i="1"/>
  <c r="AB27" i="1"/>
  <c r="AB40" i="1"/>
  <c r="AB53" i="1"/>
  <c r="AB70" i="1"/>
  <c r="AB83" i="1"/>
  <c r="AB94" i="1"/>
  <c r="AB8" i="1"/>
  <c r="AB14" i="1"/>
  <c r="AB20" i="1"/>
  <c r="AB31" i="1"/>
  <c r="AB48" i="1"/>
  <c r="AB68" i="1"/>
  <c r="AB37" i="1"/>
  <c r="AB55" i="1"/>
  <c r="AB69" i="1"/>
  <c r="AB85" i="1"/>
  <c r="AB95" i="1"/>
  <c r="AA5" i="1"/>
  <c r="AB5" i="1"/>
  <c r="AA8" i="1"/>
  <c r="AA23" i="1"/>
  <c r="AA56" i="1"/>
  <c r="AA62" i="1"/>
  <c r="AA89" i="1"/>
  <c r="AA25" i="1"/>
  <c r="AA51" i="1"/>
  <c r="AA58" i="1"/>
  <c r="AA94" i="1"/>
  <c r="AA27" i="1"/>
  <c r="AA32" i="1"/>
  <c r="AA38" i="1"/>
  <c r="AA50" i="1"/>
  <c r="AA71" i="1"/>
  <c r="AA87" i="1"/>
  <c r="AA92" i="1"/>
  <c r="AB26" i="1"/>
  <c r="AB39" i="1"/>
  <c r="AB54" i="1"/>
  <c r="AB67" i="1"/>
  <c r="AB81" i="1"/>
  <c r="AB22" i="1"/>
  <c r="AB36" i="1"/>
  <c r="AB49" i="1"/>
  <c r="AB66" i="1"/>
  <c r="AB80" i="1"/>
  <c r="AB90" i="1"/>
  <c r="AB7" i="1"/>
  <c r="AB13" i="1"/>
  <c r="AB17" i="1"/>
  <c r="AB28" i="1"/>
  <c r="AB41" i="1"/>
  <c r="AB63" i="1"/>
  <c r="AB86" i="1"/>
  <c r="AB24" i="1"/>
  <c r="AB50" i="1"/>
  <c r="AB65" i="1"/>
  <c r="AB82" i="1"/>
  <c r="AB93" i="1"/>
  <c r="AA7" i="1"/>
  <c r="AA9" i="1"/>
  <c r="AA15" i="1"/>
  <c r="AA33" i="1"/>
  <c r="AA45" i="1"/>
  <c r="AA59" i="1"/>
  <c r="AA69" i="1"/>
  <c r="AA73" i="1"/>
  <c r="AA80" i="1"/>
  <c r="AA86" i="1"/>
  <c r="AA96" i="1"/>
  <c r="AA99" i="1"/>
  <c r="AA43" i="1"/>
  <c r="AA48" i="1"/>
  <c r="AA61" i="1"/>
  <c r="AA74" i="1"/>
  <c r="AA85" i="1"/>
  <c r="AA21" i="1"/>
  <c r="AA35" i="1"/>
  <c r="AA44" i="1"/>
  <c r="AA54" i="1"/>
  <c r="AA57" i="1"/>
  <c r="AA72" i="1"/>
  <c r="AA78" i="1"/>
  <c r="AA84" i="1"/>
  <c r="AA90" i="1"/>
  <c r="AA98" i="1"/>
  <c r="AB23" i="1"/>
  <c r="AB35" i="1"/>
  <c r="AB51" i="1"/>
  <c r="AB64" i="1"/>
  <c r="AB77" i="1"/>
  <c r="AB100" i="1"/>
  <c r="AB18" i="1"/>
  <c r="AB33" i="1"/>
  <c r="AB46" i="1"/>
  <c r="AB61" i="1"/>
  <c r="AB76" i="1"/>
  <c r="AB6" i="1"/>
  <c r="AB12" i="1"/>
  <c r="AB16" i="1"/>
  <c r="AB25" i="1"/>
  <c r="AB38" i="1"/>
  <c r="AB59" i="1"/>
  <c r="AB79" i="1"/>
  <c r="AB96" i="1"/>
  <c r="AB101" i="1"/>
  <c r="AB45" i="1"/>
  <c r="AB62" i="1"/>
  <c r="AB78" i="1"/>
  <c r="AA6" i="1"/>
  <c r="AA11" i="1"/>
  <c r="AA16" i="1"/>
  <c r="AA17" i="1"/>
  <c r="AA76" i="1"/>
  <c r="AA28" i="1"/>
  <c r="AA39" i="1"/>
  <c r="AA64" i="1"/>
  <c r="AA100" i="1"/>
  <c r="AA13" i="1"/>
  <c r="AA60" i="1"/>
  <c r="AB98" i="1"/>
  <c r="AB91" i="1"/>
  <c r="AB99" i="1"/>
  <c r="S101" i="1"/>
  <c r="Z43" i="1"/>
  <c r="Z91" i="1"/>
  <c r="Z29" i="1"/>
  <c r="Z47" i="1"/>
  <c r="Z54" i="1"/>
  <c r="Z21" i="1"/>
  <c r="Z94" i="1"/>
  <c r="Z44" i="1"/>
  <c r="Z72" i="1"/>
  <c r="Z68" i="1"/>
  <c r="Z24" i="1"/>
  <c r="Z50" i="1"/>
  <c r="Z90" i="1"/>
  <c r="Z35" i="1"/>
  <c r="Z23" i="1"/>
  <c r="Z19" i="1"/>
  <c r="Z51" i="1"/>
  <c r="Y64" i="1"/>
  <c r="Z12" i="1"/>
  <c r="Z77" i="1"/>
  <c r="Z32" i="1"/>
  <c r="Z75" i="1"/>
  <c r="Z13" i="1"/>
  <c r="Z63" i="1"/>
  <c r="Y39" i="1"/>
  <c r="Z60" i="1"/>
  <c r="Z66" i="1"/>
  <c r="Z98" i="1"/>
  <c r="Y37" i="1"/>
  <c r="Z46" i="1"/>
  <c r="Z48" i="1"/>
  <c r="Z85" i="1"/>
  <c r="Z87" i="1"/>
  <c r="Y69" i="1"/>
  <c r="Z25" i="1"/>
  <c r="Z36" i="1"/>
  <c r="Z70" i="1"/>
  <c r="Z79" i="1"/>
  <c r="Z57" i="1"/>
  <c r="Z78" i="1"/>
  <c r="Z28" i="1"/>
  <c r="Z27" i="1"/>
  <c r="Z52" i="1"/>
  <c r="Z42" i="1"/>
  <c r="Z34" i="1"/>
  <c r="Y58" i="1"/>
  <c r="Z61" i="1"/>
  <c r="Z38" i="1"/>
  <c r="Z41" i="1"/>
  <c r="Z22" i="1"/>
  <c r="Z31" i="1"/>
  <c r="Z33" i="1"/>
  <c r="Z40" i="1"/>
  <c r="Z56" i="1"/>
  <c r="Z65" i="1"/>
  <c r="Y73" i="1"/>
  <c r="Z71" i="1"/>
  <c r="Y7" i="1"/>
  <c r="Y9" i="1"/>
  <c r="Y14" i="1"/>
  <c r="Y18" i="1"/>
  <c r="Z26" i="1"/>
  <c r="Y30" i="1"/>
  <c r="Z45" i="1"/>
  <c r="Z49" i="1"/>
  <c r="Z59" i="1"/>
  <c r="Y62" i="1"/>
  <c r="Y96" i="1"/>
  <c r="Y99" i="1"/>
  <c r="Z39" i="1"/>
  <c r="Z58" i="1"/>
  <c r="Z64" i="1"/>
  <c r="Y85" i="1"/>
  <c r="Y91" i="1"/>
  <c r="Y24" i="1"/>
  <c r="Y47" i="1"/>
  <c r="Y68" i="1"/>
  <c r="Z37" i="1"/>
  <c r="Z53" i="1"/>
  <c r="Z69" i="1"/>
  <c r="Z80" i="1"/>
  <c r="Z86" i="1"/>
  <c r="Z93" i="1"/>
  <c r="Y12" i="1"/>
  <c r="Y31" i="1"/>
  <c r="Y36" i="1"/>
  <c r="Y43" i="1"/>
  <c r="Z55" i="1"/>
  <c r="Y70" i="1"/>
  <c r="Y74" i="1"/>
  <c r="Y13" i="1"/>
  <c r="Y29" i="1"/>
  <c r="Y52" i="1"/>
  <c r="Y81" i="1"/>
  <c r="Y98" i="1"/>
  <c r="Z30" i="1"/>
  <c r="Y56" i="1"/>
  <c r="Z62" i="1"/>
  <c r="Z67" i="1"/>
  <c r="Y32" i="1"/>
  <c r="Y41" i="1"/>
  <c r="Y57" i="1"/>
  <c r="Y60" i="1"/>
  <c r="Z92" i="1"/>
  <c r="Y5" i="1"/>
  <c r="Y11" i="1"/>
  <c r="Y15" i="1"/>
  <c r="Y17" i="1"/>
  <c r="Y20" i="1"/>
  <c r="Y26" i="1"/>
  <c r="Y45" i="1"/>
  <c r="Y59" i="1"/>
  <c r="Y89" i="1"/>
  <c r="Y25" i="1"/>
  <c r="Y48" i="1"/>
  <c r="Y55" i="1"/>
  <c r="Y82" i="1"/>
  <c r="Y21" i="1"/>
  <c r="Y66" i="1"/>
  <c r="Y78" i="1"/>
  <c r="Z99" i="1"/>
  <c r="Y6" i="1"/>
  <c r="Z6" i="1" s="1"/>
  <c r="AC6" i="1" s="1"/>
  <c r="Y16" i="1"/>
  <c r="Y49" i="1"/>
  <c r="Y53" i="1"/>
  <c r="Y76" i="1"/>
  <c r="Y83" i="1"/>
  <c r="Z5" i="1"/>
  <c r="AC5" i="1" s="1"/>
  <c r="Z7" i="1"/>
  <c r="Z9" i="1"/>
  <c r="Z11" i="1"/>
  <c r="Z15" i="1"/>
  <c r="Z17" i="1"/>
  <c r="Y19" i="1"/>
  <c r="Y28" i="1"/>
  <c r="Y51" i="1"/>
  <c r="Y67" i="1"/>
  <c r="Y94" i="1"/>
  <c r="Y100" i="1"/>
  <c r="Z100" i="1" s="1"/>
  <c r="AC100" i="1" s="1"/>
  <c r="Y27" i="1"/>
  <c r="Y38" i="1"/>
  <c r="Y50" i="1"/>
  <c r="Y72" i="1"/>
  <c r="Y84" i="1"/>
  <c r="Y90" i="1"/>
  <c r="Z84" i="1"/>
  <c r="Z14" i="1"/>
  <c r="Z18" i="1"/>
  <c r="Z96" i="1"/>
  <c r="Z82" i="1"/>
  <c r="Z89" i="1"/>
  <c r="Y92" i="1"/>
  <c r="Z74" i="1"/>
  <c r="Y8" i="1"/>
  <c r="Y10" i="1"/>
  <c r="Y23" i="1"/>
  <c r="Y33" i="1"/>
  <c r="Y40" i="1"/>
  <c r="Y42" i="1"/>
  <c r="Y65" i="1"/>
  <c r="Y80" i="1"/>
  <c r="Y86" i="1"/>
  <c r="Y93" i="1"/>
  <c r="Z76" i="1"/>
  <c r="Z83" i="1"/>
  <c r="Z8" i="1"/>
  <c r="Z10" i="1"/>
  <c r="Z16" i="1"/>
  <c r="Z20" i="1"/>
  <c r="Y22" i="1"/>
  <c r="Y34" i="1"/>
  <c r="Y46" i="1"/>
  <c r="Y61" i="1"/>
  <c r="Y77" i="1"/>
  <c r="Y79" i="1"/>
  <c r="Y88" i="1"/>
  <c r="Y97" i="1"/>
  <c r="Z73" i="1"/>
  <c r="Z97" i="1"/>
  <c r="Y35" i="1"/>
  <c r="Y44" i="1"/>
  <c r="Y54" i="1"/>
  <c r="Y63" i="1"/>
  <c r="Y71" i="1"/>
  <c r="Y75" i="1"/>
  <c r="Y87" i="1"/>
  <c r="Y95" i="1"/>
  <c r="Z81" i="1"/>
  <c r="Z88" i="1"/>
  <c r="Z95" i="1"/>
  <c r="L4" i="1"/>
  <c r="Z101" i="1" l="1"/>
  <c r="AA101" i="1"/>
  <c r="Y101" i="1"/>
  <c r="AE57" i="1"/>
  <c r="AE46" i="1"/>
  <c r="AE38" i="1"/>
  <c r="AE34" i="1"/>
  <c r="AE18" i="1"/>
  <c r="AE14" i="1"/>
  <c r="AE9" i="1"/>
  <c r="AE83" i="1"/>
  <c r="AE67" i="1"/>
  <c r="AE59" i="1"/>
  <c r="AE74" i="1"/>
  <c r="AE62" i="1"/>
  <c r="AE64" i="1"/>
  <c r="AE60" i="1"/>
  <c r="AE55" i="1"/>
  <c r="AE51" i="1"/>
  <c r="AE32" i="1"/>
  <c r="AE20" i="1"/>
  <c r="AE78" i="1"/>
  <c r="AE54" i="1"/>
  <c r="AE50" i="1"/>
  <c r="AE30" i="1"/>
  <c r="AE26" i="1"/>
  <c r="AE22" i="1"/>
  <c r="AE81" i="1"/>
  <c r="AE69" i="1"/>
  <c r="AE52" i="1"/>
  <c r="AE48" i="1"/>
  <c r="AE44" i="1"/>
  <c r="AE40" i="1"/>
  <c r="AE29" i="1"/>
  <c r="AE88" i="1"/>
  <c r="AE80" i="1"/>
  <c r="AE76" i="1"/>
  <c r="AE72" i="1"/>
  <c r="AE56" i="1"/>
  <c r="AE45" i="1"/>
  <c r="AE41" i="1"/>
  <c r="AE16" i="1"/>
  <c r="AE75" i="1"/>
  <c r="AE71" i="1"/>
  <c r="AE68" i="1"/>
  <c r="AE25" i="1"/>
  <c r="AE8" i="1"/>
  <c r="AE86" i="1"/>
  <c r="AE82" i="1"/>
  <c r="AE61" i="1"/>
  <c r="AE66" i="1"/>
  <c r="AE43" i="1"/>
  <c r="AE39" i="1"/>
  <c r="AE27" i="1"/>
  <c r="AE23" i="1"/>
  <c r="AE11" i="1"/>
  <c r="AE6" i="1"/>
  <c r="AE84" i="1"/>
  <c r="AE79" i="1"/>
  <c r="AE77" i="1"/>
  <c r="AE73" i="1"/>
  <c r="AE53" i="1"/>
  <c r="AE37" i="1"/>
  <c r="AE35" i="1"/>
  <c r="AE28" i="1"/>
  <c r="AE21" i="1"/>
  <c r="AE19" i="1"/>
  <c r="AE13" i="1"/>
  <c r="AE12" i="1"/>
  <c r="AE87" i="1"/>
  <c r="AE70" i="1"/>
  <c r="AE65" i="1"/>
  <c r="AE63" i="1"/>
  <c r="AE58" i="1"/>
  <c r="AE49" i="1"/>
  <c r="AE47" i="1"/>
  <c r="AE42" i="1"/>
  <c r="AE33" i="1"/>
  <c r="AE31" i="1"/>
  <c r="AE17" i="1"/>
  <c r="AE15" i="1"/>
  <c r="AE7" i="1"/>
  <c r="AE98" i="1"/>
  <c r="AE94" i="1"/>
  <c r="AE90" i="1"/>
  <c r="AE5" i="1"/>
  <c r="AE99" i="1"/>
  <c r="AE95" i="1"/>
  <c r="AE91" i="1"/>
  <c r="AE85" i="1"/>
  <c r="AE101" i="1"/>
  <c r="AE97" i="1"/>
  <c r="AE93" i="1"/>
  <c r="AE89" i="1"/>
  <c r="AE100" i="1"/>
  <c r="AE96" i="1"/>
  <c r="AE92" i="1"/>
  <c r="AE10" i="1"/>
  <c r="AE36" i="1"/>
  <c r="AE24" i="1"/>
  <c r="AK5" i="1" l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4" i="1"/>
  <c r="W4" i="1" l="1"/>
  <c r="T4" i="1"/>
  <c r="V4" i="1" l="1"/>
  <c r="X4" i="1"/>
  <c r="S4" i="1"/>
  <c r="U4" i="1"/>
  <c r="AB4" i="1" l="1"/>
  <c r="AA4" i="1"/>
  <c r="Y4" i="1"/>
  <c r="Z4" i="1" s="1"/>
  <c r="AC4" i="1" l="1"/>
  <c r="AE4" i="1" s="1"/>
  <c r="AH7" i="1" s="1"/>
  <c r="AL4" i="1"/>
  <c r="AH4" i="1" s="1"/>
  <c r="AL6" i="1" l="1"/>
  <c r="AH6" i="1" s="1"/>
  <c r="AL5" i="1"/>
  <c r="AH5" i="1" s="1"/>
  <c r="AH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</author>
    <author>MOUGIN Frédéric</author>
  </authors>
  <commentList>
    <comment ref="E3" authorId="0" shapeId="0" xr:uid="{00000000-0006-0000-0100-000001000000}">
      <text>
        <r>
          <rPr>
            <sz val="16"/>
            <color indexed="81"/>
            <rFont val="Tahoma"/>
            <family val="2"/>
          </rPr>
          <t>Profil de 1 à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Temps sous la forme :
mss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" authorId="0" shapeId="0" xr:uid="{00000000-0006-0000-0100-000004000000}">
      <text>
        <r>
          <rPr>
            <b/>
            <sz val="12"/>
            <color indexed="81"/>
            <rFont val="Tahoma"/>
            <family val="2"/>
          </rPr>
          <t>Si régulation :
profil de 1 à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Temps sous la forme :
mss
</t>
        </r>
      </text>
    </comment>
    <comment ref="I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Temps sous la forme :
mss
</t>
        </r>
      </text>
    </comment>
    <comment ref="J3" authorId="0" shapeId="0" xr:uid="{00000000-0006-0000-0100-000009000000}">
      <text>
        <r>
          <rPr>
            <b/>
            <sz val="11"/>
            <color indexed="81"/>
            <rFont val="Tahoma"/>
            <family val="2"/>
          </rPr>
          <t>Maximum 3 points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Temps sous la forme :
</t>
        </r>
        <r>
          <rPr>
            <b/>
            <sz val="16"/>
            <color indexed="81"/>
            <rFont val="Tahoma"/>
            <family val="2"/>
          </rPr>
          <t>m,ss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Temps sous la forme :
</t>
        </r>
        <r>
          <rPr>
            <b/>
            <sz val="18"/>
            <color indexed="81"/>
            <rFont val="Tahoma"/>
            <family val="2"/>
          </rPr>
          <t>m,ss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Temps sous la forme :
</t>
        </r>
        <r>
          <rPr>
            <b/>
            <sz val="18"/>
            <color indexed="81"/>
            <rFont val="Tahoma"/>
            <family val="2"/>
          </rPr>
          <t>m,ss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<sst xmlns="http://schemas.openxmlformats.org/spreadsheetml/2006/main" count="48" uniqueCount="45">
  <si>
    <t>c2-c1</t>
  </si>
  <si>
    <t>c3-c2</t>
  </si>
  <si>
    <t>points respect</t>
  </si>
  <si>
    <t>respect c1-c2+</t>
  </si>
  <si>
    <t>respect c1-c2=</t>
  </si>
  <si>
    <t>respect c1-c2-</t>
  </si>
  <si>
    <t>respect C2-C3=</t>
  </si>
  <si>
    <t>respect C2-C3+</t>
  </si>
  <si>
    <t>respect C2-C3-</t>
  </si>
  <si>
    <t>profil choisi</t>
  </si>
  <si>
    <t>points profil</t>
  </si>
  <si>
    <t>Sexe</t>
  </si>
  <si>
    <t>Points perf</t>
  </si>
  <si>
    <t>Temps Total</t>
  </si>
  <si>
    <t>Points echauffement</t>
  </si>
  <si>
    <t>Note</t>
  </si>
  <si>
    <t>Classe</t>
  </si>
  <si>
    <t>Nom</t>
  </si>
  <si>
    <t>Prénom</t>
  </si>
  <si>
    <t>c3-c1</t>
  </si>
  <si>
    <t>Respect Profile 9</t>
  </si>
  <si>
    <t>500-1</t>
  </si>
  <si>
    <t>500-2</t>
  </si>
  <si>
    <t>500-3</t>
  </si>
  <si>
    <t>Profil choisi</t>
  </si>
  <si>
    <t>Profil si régulation</t>
  </si>
  <si>
    <t>filles</t>
  </si>
  <si>
    <t>garçons</t>
  </si>
  <si>
    <t>Moyenne :</t>
  </si>
  <si>
    <t>géné</t>
  </si>
  <si>
    <t>Note max :</t>
  </si>
  <si>
    <t>Note min :</t>
  </si>
  <si>
    <t>Moyenne F. :</t>
  </si>
  <si>
    <t>moyenne G. :</t>
  </si>
  <si>
    <t>Sexe F ou M</t>
  </si>
  <si>
    <t>Date :</t>
  </si>
  <si>
    <t>TPS G</t>
  </si>
  <si>
    <t>Pts G</t>
  </si>
  <si>
    <t>TPS F</t>
  </si>
  <si>
    <t>PTS F</t>
  </si>
  <si>
    <t>Barème Garçons</t>
  </si>
  <si>
    <t>Barème Filles</t>
  </si>
  <si>
    <t>Course de demi-fond BAC PRO - N4 - 2018</t>
  </si>
  <si>
    <t>Respect C1</t>
  </si>
  <si>
    <t>Respect 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</si>
</sst>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'##&quot;''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indexed="81"/>
      <name val="Tahoma"/>
      <family val="2"/>
    </font>
    <font>
      <b/>
      <sz val="11"/>
      <color indexed="81"/>
      <name val="Tahoma"/>
      <family val="2"/>
    </font>
    <font>
      <b/>
      <sz val="12"/>
      <color indexed="81"/>
      <name val="Tahoma"/>
      <family val="2"/>
    </font>
    <font>
      <b/>
      <sz val="16"/>
      <color indexed="81"/>
      <name val="Tahoma"/>
      <family val="2"/>
    </font>
    <font>
      <b/>
      <sz val="18"/>
      <color indexed="81"/>
      <name val="Tahom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textRotation="90"/>
    </xf>
    <xf numFmtId="0" fontId="6" fillId="0" borderId="0" xfId="0" applyFont="1"/>
    <xf numFmtId="0" fontId="7" fillId="0" borderId="0" xfId="0" applyFont="1"/>
    <xf numFmtId="0" fontId="0" fillId="0" borderId="0" xfId="0" applyFont="1"/>
    <xf numFmtId="0" fontId="9" fillId="0" borderId="0" xfId="0" applyFont="1"/>
    <xf numFmtId="0" fontId="0" fillId="0" borderId="3" xfId="0" applyBorder="1"/>
    <xf numFmtId="2" fontId="6" fillId="0" borderId="4" xfId="0" applyNumberFormat="1" applyFont="1" applyBorder="1"/>
    <xf numFmtId="2" fontId="7" fillId="0" borderId="5" xfId="0" applyNumberFormat="1" applyFont="1" applyBorder="1"/>
    <xf numFmtId="2" fontId="0" fillId="0" borderId="5" xfId="0" applyNumberFormat="1" applyFont="1" applyBorder="1"/>
    <xf numFmtId="2" fontId="9" fillId="0" borderId="5" xfId="0" applyNumberFormat="1" applyFont="1" applyBorder="1"/>
    <xf numFmtId="0" fontId="8" fillId="0" borderId="3" xfId="0" applyFont="1" applyBorder="1"/>
    <xf numFmtId="2" fontId="8" fillId="0" borderId="6" xfId="0" applyNumberFormat="1" applyFont="1" applyBorder="1"/>
    <xf numFmtId="0" fontId="0" fillId="0" borderId="0" xfId="0" applyBorder="1"/>
    <xf numFmtId="0" fontId="8" fillId="0" borderId="0" xfId="0" applyFont="1" applyBorder="1"/>
    <xf numFmtId="2" fontId="8" fillId="0" borderId="0" xfId="0" applyNumberFormat="1" applyFont="1" applyBorder="1"/>
    <xf numFmtId="0" fontId="1" fillId="4" borderId="2" xfId="0" applyFont="1" applyFill="1" applyBorder="1" applyAlignment="1" applyProtection="1">
      <alignment horizontal="center" textRotation="90"/>
      <protection hidden="1"/>
    </xf>
    <xf numFmtId="0" fontId="0" fillId="0" borderId="5" xfId="0" applyBorder="1"/>
    <xf numFmtId="0" fontId="0" fillId="0" borderId="2" xfId="0" applyBorder="1"/>
    <xf numFmtId="0" fontId="2" fillId="0" borderId="2" xfId="0" applyFont="1" applyBorder="1" applyAlignment="1">
      <alignment horizontal="center" textRotation="90"/>
    </xf>
    <xf numFmtId="0" fontId="1" fillId="3" borderId="2" xfId="0" applyFont="1" applyFill="1" applyBorder="1" applyAlignment="1">
      <alignment horizontal="center" textRotation="90"/>
    </xf>
    <xf numFmtId="0" fontId="1" fillId="2" borderId="2" xfId="0" applyFont="1" applyFill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0" fillId="5" borderId="2" xfId="0" applyFill="1" applyBorder="1" applyAlignment="1" applyProtection="1">
      <alignment horizontal="center" textRotation="90"/>
      <protection hidden="1"/>
    </xf>
    <xf numFmtId="0" fontId="0" fillId="6" borderId="2" xfId="0" applyFill="1" applyBorder="1" applyAlignment="1" applyProtection="1">
      <alignment horizontal="center" textRotation="90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17" fillId="0" borderId="9" xfId="0" applyFont="1" applyBorder="1" applyAlignment="1">
      <alignment vertical="center"/>
    </xf>
    <xf numFmtId="2" fontId="17" fillId="0" borderId="10" xfId="0" applyNumberFormat="1" applyFont="1" applyBorder="1" applyAlignment="1" applyProtection="1">
      <alignment vertical="center"/>
      <protection locked="0"/>
    </xf>
    <xf numFmtId="0" fontId="0" fillId="5" borderId="1" xfId="0" applyFill="1" applyBorder="1" applyAlignment="1">
      <alignment horizontal="center"/>
    </xf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8" xfId="0" applyFill="1" applyBorder="1" applyAlignment="1" applyProtection="1">
      <alignment horizontal="center"/>
      <protection locked="0"/>
    </xf>
    <xf numFmtId="0" fontId="1" fillId="9" borderId="2" xfId="0" applyFont="1" applyFill="1" applyBorder="1" applyAlignment="1">
      <alignment horizontal="center" textRotation="90"/>
    </xf>
    <xf numFmtId="0" fontId="0" fillId="9" borderId="2" xfId="0" applyFill="1" applyBorder="1" applyAlignment="1">
      <alignment horizontal="center" textRotation="90"/>
    </xf>
    <xf numFmtId="0" fontId="0" fillId="9" borderId="2" xfId="0" applyFill="1" applyBorder="1" applyAlignment="1" applyProtection="1">
      <alignment horizontal="center" textRotation="90"/>
      <protection hidden="1"/>
    </xf>
    <xf numFmtId="164" fontId="0" fillId="0" borderId="2" xfId="0" applyNumberFormat="1" applyBorder="1" applyAlignment="1" applyProtection="1">
      <alignment horizontal="center"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/>
    <xf numFmtId="0" fontId="18" fillId="0" borderId="0" xfId="0" applyFont="1" applyProtection="1">
      <protection hidden="1"/>
    </xf>
    <xf numFmtId="0" fontId="18" fillId="0" borderId="2" xfId="0" applyFont="1" applyBorder="1" applyAlignment="1" applyProtection="1">
      <alignment horizontal="center" textRotation="90"/>
      <protection hidden="1"/>
    </xf>
    <xf numFmtId="0" fontId="18" fillId="0" borderId="2" xfId="0" applyFont="1" applyBorder="1" applyAlignment="1" applyProtection="1">
      <alignment horizontal="center" vertical="center"/>
    </xf>
    <xf numFmtId="164" fontId="18" fillId="0" borderId="2" xfId="0" applyNumberFormat="1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0" fillId="7" borderId="0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Normal" xfId="0" builtinId="0"/>
  </cellStyles>
  <dxfs count="20"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ont>
        <color theme="4" tint="-0.499984740745262"/>
      </font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theme="4" tint="-0.499984740745262"/>
      </font>
    </dxf>
    <dxf>
      <font>
        <color rgb="FFFF0000"/>
      </font>
    </dxf>
    <dxf>
      <font>
        <color rgb="FFFF0000"/>
      </font>
    </dxf>
    <dxf>
      <font>
        <color theme="4" tint="-0.499984740745262"/>
      </font>
    </dxf>
    <dxf>
      <font>
        <color theme="4" tint="-0.499984740745262"/>
      </font>
    </dxf>
    <dxf>
      <font>
        <color rgb="FFFF0000"/>
      </font>
    </dxf>
    <dxf>
      <font>
        <color theme="4" tint="-0.499984740745262"/>
      </font>
    </dxf>
    <dxf>
      <font>
        <color rgb="FFFF0000"/>
      </font>
    </dxf>
    <dxf>
      <font>
        <color theme="4" tint="-0.499984740745262"/>
      </font>
    </dxf>
    <dxf>
      <font>
        <color rgb="FFFF0000"/>
      </font>
    </dxf>
    <dxf>
      <font>
        <color theme="4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frederic.mougin@ac-creteil.fr?subject=Question%203X500%202018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628648</xdr:colOff>
      <xdr:row>1</xdr:row>
      <xdr:rowOff>1</xdr:rowOff>
    </xdr:from>
    <xdr:to>
      <xdr:col>13</xdr:col>
      <xdr:colOff>95249</xdr:colOff>
      <xdr:row>35</xdr:row>
      <xdr:rowOff>38101</xdr:rowOff>
    </xdr:to>
    <xdr:sp macro="" textlink="">
      <xdr:nvSpPr>
        <xdr:cNvPr id="2" name="ZoneTexte 1">
          <a:hlinkClick xmlns:r="http://schemas.openxmlformats.org/officeDocument/2006/relationships" r:id="rId1" tooltip="Contacter l'auteur"/>
          <a:extLst>
            <a:ext uri="{FF2B5EF4-FFF2-40B4-BE49-F238E27FC236}">
              <a16:creationId xmlns:a16="http://schemas.microsoft.com/office/drawing/2014/main" id="{3D339B64-A0B2-41D9-A44D-1CDA631672F6}"/>
            </a:ext>
          </a:extLst>
        </xdr:cNvPr>
        <xdr:cNvSpPr txBox="1"/>
      </xdr:nvSpPr>
      <xdr:spPr>
        <a:xfrm>
          <a:off x="628648" y="190501"/>
          <a:ext cx="9372601" cy="6515100"/>
        </a:xfrm>
        <a:prstGeom prst="rect">
          <a:avLst/>
        </a:prstGeom>
        <a:ln w="28575">
          <a:solidFill>
            <a:srgbClr val="002060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/>
            <a:t>Tableau de calcul pour l'épreuve de demi-fond au Bac Professionnel (N4) session 2018</a:t>
          </a:r>
        </a:p>
        <a:p>
          <a:pPr algn="ctr"/>
          <a:r>
            <a:rPr lang="fr-FR" sz="1600"/>
            <a:t>- Compatible tablettes -</a:t>
          </a:r>
        </a:p>
        <a:p>
          <a:endParaRPr lang="fr-FR" sz="1100"/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tableau (feuille "Évaluation") permet  de calculer la note sur la base de l'annexe modifiée pour la session 2018.</a:t>
          </a: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points sont attribués en fonction de l'analyse du profil de course et du barème. Seuls les points d'échauffement sont sous votre contrôle.</a:t>
          </a: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chaque élève, il faut indiquer (en plus du nom, prénom et classe) :</a:t>
          </a: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  sexe, le profil choisi, le temps de la course 1, éventuellement le profil après régulation, le temps des courses 2 et 3, la note d'échauffement.</a:t>
          </a: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L'analyse des stratégies de  course</a:t>
          </a: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prend </a:t>
          </a: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en compte la tolérance de 3 secondes pour l'annonce de 2 courses de même vitesse,</a:t>
          </a:r>
          <a:endParaRPr lang="fr-FR">
            <a:solidFill>
              <a:schemeClr val="tx1"/>
            </a:solidFill>
            <a:effectLst/>
          </a:endParaRPr>
        </a:p>
        <a:p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ainsi que l'écart d'une seconde pour  l'annonce de 2 courses de vitesses différentes.</a:t>
          </a:r>
          <a:endParaRPr lang="fr-FR">
            <a:solidFill>
              <a:schemeClr val="tx1"/>
            </a:solidFill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feuille est protégée en écriture sans mot de passe. Vous pouvez donc la modifier à votre guise.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L'onglet "Présentation des profils" est destiné à l'impression (paysage).</a:t>
          </a:r>
          <a:endParaRPr lang="fr-FR">
            <a:solidFill>
              <a:sysClr val="windowText" lastClr="000000"/>
            </a:solidFill>
            <a:effectLst/>
          </a:endParaRPr>
        </a:p>
        <a:p>
          <a:endParaRPr lang="fr-FR" sz="1100"/>
        </a:p>
        <a:p>
          <a:r>
            <a:rPr lang="fr-FR" sz="1100"/>
            <a:t>MAJ : Les données</a:t>
          </a:r>
          <a:r>
            <a:rPr lang="fr-FR" sz="1100" baseline="0"/>
            <a:t> a saisir sont regroupées pour plus d'ergonomie. Un code couleur apparait pour indiquer le respect, ou non,  des charnières</a:t>
          </a:r>
          <a:endParaRPr lang="fr-FR" sz="1100"/>
        </a:p>
        <a:p>
          <a:endParaRPr lang="fr-FR" sz="1100"/>
        </a:p>
        <a:p>
          <a:r>
            <a:rPr lang="fr-FR" sz="1200" b="1" u="sng"/>
            <a:t>Format des données </a:t>
          </a:r>
          <a:r>
            <a:rPr lang="fr-FR" sz="1100"/>
            <a:t>:</a:t>
          </a:r>
        </a:p>
        <a:p>
          <a:endParaRPr lang="fr-FR" sz="1100"/>
        </a:p>
        <a:p>
          <a:r>
            <a:rPr lang="fr-FR" sz="1100"/>
            <a:t>Sexe : F, M ou G</a:t>
          </a:r>
        </a:p>
        <a:p>
          <a:r>
            <a:rPr lang="fr-FR" sz="1100"/>
            <a:t>Temps : mss (la virgule sera mise automatiquement*) =&gt;</a:t>
          </a:r>
          <a:r>
            <a:rPr lang="fr-FR" sz="1100" baseline="0"/>
            <a:t> Pour 1'32", taper 132</a:t>
          </a:r>
          <a:endParaRPr lang="fr-FR" sz="1100"/>
        </a:p>
        <a:p>
          <a:r>
            <a:rPr lang="fr-FR" sz="1100"/>
            <a:t>Profil : nombre entier de 1 à 8</a:t>
          </a:r>
        </a:p>
        <a:p>
          <a:r>
            <a:rPr lang="fr-FR" sz="1100"/>
            <a:t>Note</a:t>
          </a:r>
          <a:r>
            <a:rPr lang="fr-FR" sz="1100" baseline="0"/>
            <a:t> d'échauffement : de 0 à 3</a:t>
          </a:r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r>
            <a:rPr lang="fr-FR" sz="1100"/>
            <a:t>Pour toute question : </a:t>
          </a:r>
          <a:r>
            <a:rPr lang="fr-FR" sz="1100" u="sng">
              <a:solidFill>
                <a:schemeClr val="tx1"/>
              </a:solidFill>
            </a:rPr>
            <a:t>Contact</a:t>
          </a:r>
        </a:p>
        <a:p>
          <a:endParaRPr lang="fr-FR" sz="1100" u="sng">
            <a:solidFill>
              <a:schemeClr val="accent1"/>
            </a:solidFill>
          </a:endParaRPr>
        </a:p>
        <a:p>
          <a:endParaRPr lang="fr-FR" sz="1100" u="sng">
            <a:solidFill>
              <a:schemeClr val="accent1"/>
            </a:solidFill>
          </a:endParaRPr>
        </a:p>
        <a:p>
          <a:r>
            <a:rPr lang="fr-FR" sz="1100" u="none">
              <a:solidFill>
                <a:sysClr val="windowText" lastClr="000000"/>
              </a:solidFill>
            </a:rPr>
            <a:t>Frédéric MOUGIN</a:t>
          </a:r>
        </a:p>
        <a:p>
          <a:r>
            <a:rPr lang="fr-FR" sz="1100" u="none">
              <a:solidFill>
                <a:sysClr val="windowText" lastClr="000000"/>
              </a:solidFill>
            </a:rPr>
            <a:t>Lycée Blaise Pascal</a:t>
          </a:r>
        </a:p>
        <a:p>
          <a:r>
            <a:rPr lang="fr-FR" sz="1100" u="none">
              <a:solidFill>
                <a:sysClr val="windowText" lastClr="000000"/>
              </a:solidFill>
            </a:rPr>
            <a:t>Brie-Comte-Robert</a:t>
          </a:r>
        </a:p>
        <a:p>
          <a:endParaRPr lang="fr-FR" sz="1100" u="none">
            <a:solidFill>
              <a:sysClr val="windowText" lastClr="000000"/>
            </a:solidFill>
          </a:endParaRPr>
        </a:p>
        <a:p>
          <a:pPr eaLnBrk="1" fontAlgn="auto" latinLnBrk="0" hangingPunct="1"/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* Merci à Jean-Marcel BURTHEY du Lycée G. FICHET de BONNEVILLE pour l'astuce</a:t>
          </a:r>
          <a:r>
            <a:rPr lang="fr-F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concernant le format de cellule (saisie sans virgule).</a:t>
          </a:r>
          <a:endParaRPr lang="fr-FR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68690</xdr:colOff>
      <xdr:row>1</xdr:row>
      <xdr:rowOff>267402</xdr:rowOff>
    </xdr:from>
    <xdr:to>
      <xdr:col>30</xdr:col>
      <xdr:colOff>486777</xdr:colOff>
      <xdr:row>1</xdr:row>
      <xdr:rowOff>1040424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7425C558-476C-444A-B388-B28595BB3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90" y="560479"/>
          <a:ext cx="8247368" cy="773022"/>
        </a:xfrm>
        <a:prstGeom prst="rect">
          <a:avLst/>
        </a:prstGeom>
        <a:ln w="28575">
          <a:solidFill>
            <a:schemeClr val="accent5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82454</xdr:colOff>
      <xdr:row>2</xdr:row>
      <xdr:rowOff>53881</xdr:rowOff>
    </xdr:from>
    <xdr:to>
      <xdr:col>10</xdr:col>
      <xdr:colOff>607220</xdr:colOff>
      <xdr:row>6</xdr:row>
      <xdr:rowOff>123706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C0C447B-760C-4DA6-9357-CAFFA1360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54" y="434881"/>
          <a:ext cx="8144766" cy="831825"/>
        </a:xfrm>
        <a:prstGeom prst="rect">
          <a:avLst/>
        </a:prstGeom>
        <a:ln w="19050">
          <a:solidFill>
            <a:srgbClr val="0070C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238125</xdr:colOff>
      <xdr:row>12</xdr:row>
      <xdr:rowOff>59533</xdr:rowOff>
    </xdr:from>
    <xdr:to>
      <xdr:col>10</xdr:col>
      <xdr:colOff>381003</xdr:colOff>
      <xdr:row>22</xdr:row>
      <xdr:rowOff>47625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B7DAA76-D20D-4418-A5DD-4A2679FC76C8}"/>
            </a:ext>
          </a:extLst>
        </xdr:cNvPr>
        <xdr:cNvSpPr txBox="1"/>
      </xdr:nvSpPr>
      <xdr:spPr>
        <a:xfrm>
          <a:off x="238125" y="2345533"/>
          <a:ext cx="7762878" cy="1893092"/>
        </a:xfrm>
        <a:prstGeom prst="rect">
          <a:avLst/>
        </a:prstGeom>
        <a:solidFill>
          <a:schemeClr val="lt1"/>
        </a:solidFill>
        <a:ln w="38100" cmpd="sng">
          <a:solidFill>
            <a:srgbClr val="0070C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/>
            <a:t>Le candidat doit </a:t>
          </a:r>
          <a:r>
            <a:rPr lang="fr-FR" sz="1600" baseline="0"/>
            <a:t>sélectionner un profil de course parmi  les huits ci-dessus.</a:t>
          </a:r>
        </a:p>
        <a:p>
          <a:endParaRPr lang="fr-FR" sz="1600" baseline="0"/>
        </a:p>
        <a:p>
          <a:r>
            <a:rPr lang="fr-FR" sz="1600" baseline="0"/>
            <a:t>La possibilité est offerte (moyennant un malus de points) de changer de profil à l'issue de la première course.</a:t>
          </a:r>
        </a:p>
        <a:p>
          <a:r>
            <a:rPr lang="fr-FR" sz="1600" baseline="0">
              <a:sym typeface="Webdings" panose="05030102010509060703" pitchFamily="18" charset="2"/>
            </a:rPr>
            <a:t> </a:t>
          </a:r>
          <a:r>
            <a:rPr lang="fr-FR" sz="1600" baseline="0"/>
            <a:t>Attention, les profils se lisent en termes de performance. Exemple, dans le profil 2, la performance est croissante donc les temps de plus en plus petits.</a:t>
          </a:r>
          <a:endParaRPr lang="fr-FR" sz="16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"/>
  <sheetViews>
    <sheetView tabSelected="1" workbookViewId="0">
      <selection activeCell="O18" sqref="O18"/>
    </sheetView>
  </sheetViews>
  <sheetFormatPr baseColWidth="10" defaultRowHeight="15" x14ac:dyDescent="0.25"/>
  <cols>
    <col min="1" max="16384" width="11.42578125" style="53"/>
  </cols>
  <sheetData/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M102"/>
  <sheetViews>
    <sheetView zoomScale="71" zoomScaleNormal="71" workbookViewId="0">
      <selection activeCell="A4" sqref="A4"/>
    </sheetView>
  </sheetViews>
  <sheetFormatPr baseColWidth="10" defaultRowHeight="15" x14ac:dyDescent="0.25"/>
  <cols>
    <col min="1" max="1" width="21" customWidth="1"/>
    <col min="2" max="2" width="20.28515625" customWidth="1"/>
    <col min="3" max="4" width="6.140625" customWidth="1"/>
    <col min="5" max="9" width="6.28515625" customWidth="1"/>
    <col min="10" max="10" width="6.5703125" style="3" customWidth="1"/>
    <col min="11" max="11" width="6.28515625" style="2" customWidth="1"/>
    <col min="12" max="12" width="6.28515625" customWidth="1"/>
    <col min="13" max="15" width="6.28515625" hidden="1" customWidth="1"/>
    <col min="16" max="18" width="7" hidden="1" customWidth="1"/>
    <col min="19" max="25" width="7" style="1" hidden="1" customWidth="1"/>
    <col min="26" max="26" width="5.5703125" style="1" hidden="1" customWidth="1"/>
    <col min="27" max="27" width="7" style="54" hidden="1" customWidth="1"/>
    <col min="28" max="28" width="7.7109375" style="54" hidden="1" customWidth="1"/>
    <col min="29" max="29" width="6.5703125" customWidth="1"/>
    <col min="30" max="30" width="6.5703125" style="3" customWidth="1"/>
    <col min="31" max="31" width="9" style="3" customWidth="1"/>
    <col min="32" max="32" width="3.5703125" customWidth="1"/>
    <col min="33" max="33" width="13" customWidth="1"/>
    <col min="37" max="37" width="3.7109375" hidden="1" customWidth="1"/>
    <col min="38" max="39" width="11.42578125" hidden="1" customWidth="1"/>
  </cols>
  <sheetData>
    <row r="1" spans="1:39" ht="23.25" customHeight="1" x14ac:dyDescent="0.25">
      <c r="A1" s="59" t="s">
        <v>42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</row>
    <row r="2" spans="1:39" ht="101.25" customHeight="1" thickBot="1" x14ac:dyDescent="0.3"/>
    <row r="3" spans="1:39" ht="108" customHeight="1" thickBot="1" x14ac:dyDescent="0.3">
      <c r="A3" s="22" t="s">
        <v>17</v>
      </c>
      <c r="B3" s="22" t="s">
        <v>18</v>
      </c>
      <c r="C3" s="23" t="s">
        <v>34</v>
      </c>
      <c r="D3" s="23" t="s">
        <v>16</v>
      </c>
      <c r="E3" s="24" t="s">
        <v>24</v>
      </c>
      <c r="F3" s="25" t="s">
        <v>21</v>
      </c>
      <c r="G3" s="24" t="s">
        <v>25</v>
      </c>
      <c r="H3" s="25" t="s">
        <v>22</v>
      </c>
      <c r="I3" s="25" t="s">
        <v>22</v>
      </c>
      <c r="J3" s="28" t="s">
        <v>14</v>
      </c>
      <c r="K3" s="25" t="s">
        <v>13</v>
      </c>
      <c r="L3" s="26" t="s">
        <v>9</v>
      </c>
      <c r="M3" s="47" t="s">
        <v>21</v>
      </c>
      <c r="N3" s="47" t="s">
        <v>22</v>
      </c>
      <c r="O3" s="47" t="s">
        <v>23</v>
      </c>
      <c r="P3" s="48" t="s">
        <v>0</v>
      </c>
      <c r="Q3" s="48" t="s">
        <v>1</v>
      </c>
      <c r="R3" s="48" t="s">
        <v>19</v>
      </c>
      <c r="S3" s="49" t="s">
        <v>4</v>
      </c>
      <c r="T3" s="49" t="s">
        <v>3</v>
      </c>
      <c r="U3" s="49" t="s">
        <v>5</v>
      </c>
      <c r="V3" s="49" t="s">
        <v>6</v>
      </c>
      <c r="W3" s="49" t="s">
        <v>7</v>
      </c>
      <c r="X3" s="49" t="s">
        <v>8</v>
      </c>
      <c r="Y3" s="49" t="s">
        <v>20</v>
      </c>
      <c r="Z3" s="49" t="s">
        <v>2</v>
      </c>
      <c r="AA3" s="55" t="s">
        <v>43</v>
      </c>
      <c r="AB3" s="55" t="s">
        <v>44</v>
      </c>
      <c r="AC3" s="24" t="s">
        <v>10</v>
      </c>
      <c r="AD3" s="27" t="s">
        <v>12</v>
      </c>
      <c r="AE3" s="20" t="s">
        <v>15</v>
      </c>
      <c r="AG3" s="10"/>
      <c r="AH3" s="10"/>
      <c r="AK3" s="5" t="s">
        <v>11</v>
      </c>
    </row>
    <row r="4" spans="1:39" ht="16.5" thickTop="1" thickBot="1" x14ac:dyDescent="0.3">
      <c r="A4" s="31"/>
      <c r="B4" s="31"/>
      <c r="C4" s="29"/>
      <c r="D4" s="29"/>
      <c r="E4" s="29"/>
      <c r="F4" s="57"/>
      <c r="G4" s="58"/>
      <c r="H4" s="57"/>
      <c r="I4" s="57"/>
      <c r="J4" s="29"/>
      <c r="K4" s="50" t="str">
        <f t="shared" ref="K4:K35" si="0">IF(AND(O4&lt;&gt;"",N4&lt;&gt;"",M4&lt;&gt;""),(INT(((INT($M4)*60)+(($M4-INT($M4))*100)+(INT($N4)*60)+(($N4-INT($N4))*100)+(INT($O4)*60)+(($O4-INT($O4))*100))/60)+MOD(((INT($M4)*60)+(($M4-INT($M4))*100)+(INT($N4)*60)+(($N4-INT($N4))*100)+(INT($O4)*60)+(($O4-INT($O4))*100)),60)/100)*100,"")</f>
        <v/>
      </c>
      <c r="L4" s="30" t="str">
        <f t="shared" ref="L4:L35" si="1">IF(AND(E4="",G4=""),"",IF(G4="",E4,G4))</f>
        <v/>
      </c>
      <c r="M4" s="30" t="str">
        <f t="shared" ref="M4:M35" si="2">IF(F4&lt;&gt;"",INT(F4/100)+((F4/100-INT(F4/100))),"")</f>
        <v/>
      </c>
      <c r="N4" s="30" t="str">
        <f t="shared" ref="N4:N35" si="3">IF(H4&lt;&gt;"",INT(H4/100)+((H4/100-INT(H4/100))),"")</f>
        <v/>
      </c>
      <c r="O4" s="30" t="str">
        <f t="shared" ref="O4:O35" si="4">IF(I4&lt;&gt;"",INT(I4/100)+((I4/100-INT(I4/100))),"")</f>
        <v/>
      </c>
      <c r="P4" s="30" t="e">
        <f t="shared" ref="P4:P35" si="5">ROUND((INT(N4)*60)+((N4-INT(N4))*100)-((INT(M4)*60)+((M4-INT(M4))*100)),0)</f>
        <v>#VALUE!</v>
      </c>
      <c r="Q4" s="30" t="e">
        <f t="shared" ref="Q4:Q35" si="6">ROUND((INT(O4)*60)+((O4-INT(O4))*100)-((INT(N4)*60)+((N4-INT(N4))*100)),0)</f>
        <v>#VALUE!</v>
      </c>
      <c r="R4" s="30" t="e">
        <f t="shared" ref="R4:R35" si="7">ROUND((INT(O4)*60)+((O4-INT(O4))*100)-((INT(M4)*60)+((M4-INT(M4))*100)),0)</f>
        <v>#VALUE!</v>
      </c>
      <c r="S4" s="30" t="str">
        <f t="shared" ref="S4:S35" si="8">IF(AND(N4&lt;&gt;"",M4&lt;&gt;""),IF(OR(L4=1,L4=3,L4=4),IF(ABS(P4)&lt;=3.5,1,0)),"")</f>
        <v/>
      </c>
      <c r="T4" s="30" t="str">
        <f t="shared" ref="T4:T35" si="9">IF(AND(N4&lt;&gt;"",M4&lt;&gt;""),IF(OR(L4=5,L4=7),IF(P4&gt;0,1,0)),"")</f>
        <v/>
      </c>
      <c r="U4" s="30" t="str">
        <f t="shared" ref="U4:U35" si="10">IF(AND(N4&lt;&gt;"",M4&lt;&gt;""),IF(OR(L4=2,L4=6,L4=8),IF(P4&lt;0,1,0)),"")</f>
        <v/>
      </c>
      <c r="V4" s="30" t="str">
        <f t="shared" ref="V4:V35" si="11">IF(AND(N4&lt;&gt;"",O4&lt;&gt;""),IF(OR(L4=1,L4=5,L4=6),IF(ABS(Q4)&lt;=3.5,1,0)),"")</f>
        <v/>
      </c>
      <c r="W4" s="30" t="str">
        <f t="shared" ref="W4:W35" si="12">IF(AND(N4&lt;&gt;"",O4&lt;&gt;""),IF(OR(L4=4,L4=8),IF(Q4&gt;0,1,0)),"")</f>
        <v/>
      </c>
      <c r="X4" s="30" t="str">
        <f t="shared" ref="X4:X35" si="13">IF(AND(N4&lt;&gt;"",O4&lt;&gt;""),IF(OR(L4=2,L4=3,L4=7),IF(Q4&lt;0,1,0)),"")</f>
        <v/>
      </c>
      <c r="Y4" s="30">
        <f>IF(SUM(S4:X4)=2,IF(L4=2,IF(L4=2,IF(R4-'Barèmes &amp; Options'!H$2&lt;-1,0,1)),""),0)</f>
        <v>0</v>
      </c>
      <c r="Z4" s="30">
        <f t="shared" ref="Z4:Z35" si="14">IF(OR(L4=2,L4=9),SUM(S4:X4)-Y4,SUM(S4:X4))</f>
        <v>0</v>
      </c>
      <c r="AA4" s="56" t="b">
        <f t="shared" ref="AA4:AA35" si="15">IF(OR(S4=1,T4=1,U4=1),TRUE,FALSE)</f>
        <v>0</v>
      </c>
      <c r="AB4" s="56" t="b">
        <f t="shared" ref="AB4:AB35" si="16">IF(OR(V4=1,W4=1,X4=1),TRUE,FALSE)</f>
        <v>0</v>
      </c>
      <c r="AC4" s="30" t="str">
        <f t="shared" ref="AC4:AC35" si="17">IF(L4&lt;&gt;"",IF(AND(L4&gt;=1,L4&lt;=8,L4=ABS(L4)),IF(AND(L4&lt;=9,L4&gt;=1),IF(AND(Z4=1,G4&lt;&gt;""),1,IF(AND(Z4=1,G4=""),1.5,IF(AND(Z4=2,G4&lt;&gt;""),2,IF(AND(Z4=2,G4=""),3,0)))),""),"Err. Profil"),"")</f>
        <v/>
      </c>
      <c r="AD4" s="30" t="str">
        <f t="shared" ref="AD4:AD35" si="18">IF(AND(O4&lt;&gt;"",N4&lt;&gt;"",M4&lt;&gt;""),IF($C4="","",IF($C4="F",VLOOKUP(ROUND($K4,0)/100,BARF,2),VLOOKUP(ROUND($K4,0)/100,BARG,2))),"")</f>
        <v/>
      </c>
      <c r="AE4" s="30" t="str">
        <f t="shared" ref="AE4:AE35" si="19">IF(OR(J4="",AD4="",AC4=""),"",IF(OR(J4&lt;0,J4&gt;3),"Err ech.",SUM(J4,AD4,AC4)))</f>
        <v/>
      </c>
      <c r="AF4" s="21"/>
      <c r="AG4" s="6" t="s">
        <v>32</v>
      </c>
      <c r="AH4" s="11" t="str">
        <f>IF(ISERROR(AL4),"",AL4)</f>
        <v/>
      </c>
      <c r="AK4" t="str">
        <f t="shared" ref="AK4:AK35" si="20">IF(C4&lt;&gt;"f","m","f")</f>
        <v>m</v>
      </c>
      <c r="AL4" t="e">
        <f>AVERAGEIF(AK4:AK101,"f",AE4:AE101)</f>
        <v>#DIV/0!</v>
      </c>
      <c r="AM4" t="s">
        <v>26</v>
      </c>
    </row>
    <row r="5" spans="1:39" ht="15.75" thickBot="1" x14ac:dyDescent="0.3">
      <c r="A5" s="31"/>
      <c r="B5" s="31"/>
      <c r="C5" s="29"/>
      <c r="D5" s="29"/>
      <c r="E5" s="29"/>
      <c r="F5" s="57"/>
      <c r="G5" s="58"/>
      <c r="H5" s="57"/>
      <c r="I5" s="57"/>
      <c r="J5" s="29"/>
      <c r="K5" s="50" t="str">
        <f t="shared" si="0"/>
        <v/>
      </c>
      <c r="L5" s="30" t="str">
        <f t="shared" si="1"/>
        <v/>
      </c>
      <c r="M5" s="30" t="str">
        <f t="shared" si="2"/>
        <v/>
      </c>
      <c r="N5" s="30" t="str">
        <f t="shared" si="3"/>
        <v/>
      </c>
      <c r="O5" s="30" t="str">
        <f t="shared" si="4"/>
        <v/>
      </c>
      <c r="P5" s="30" t="e">
        <f t="shared" si="5"/>
        <v>#VALUE!</v>
      </c>
      <c r="Q5" s="30" t="e">
        <f t="shared" si="6"/>
        <v>#VALUE!</v>
      </c>
      <c r="R5" s="30" t="e">
        <f t="shared" si="7"/>
        <v>#VALUE!</v>
      </c>
      <c r="S5" s="30" t="str">
        <f t="shared" si="8"/>
        <v/>
      </c>
      <c r="T5" s="30" t="str">
        <f t="shared" si="9"/>
        <v/>
      </c>
      <c r="U5" s="30" t="str">
        <f t="shared" si="10"/>
        <v/>
      </c>
      <c r="V5" s="30" t="str">
        <f t="shared" si="11"/>
        <v/>
      </c>
      <c r="W5" s="30" t="str">
        <f t="shared" si="12"/>
        <v/>
      </c>
      <c r="X5" s="30" t="str">
        <f t="shared" si="13"/>
        <v/>
      </c>
      <c r="Y5" s="30">
        <f>IF(SUM(S5:X5)=2,IF(L5=2,IF(L5=2,IF(R5-'Barèmes &amp; Options'!H$2&lt;-1,0,1)),""),0)</f>
        <v>0</v>
      </c>
      <c r="Z5" s="30">
        <f t="shared" si="14"/>
        <v>0</v>
      </c>
      <c r="AA5" s="56" t="b">
        <f t="shared" si="15"/>
        <v>0</v>
      </c>
      <c r="AB5" s="56" t="b">
        <f t="shared" si="16"/>
        <v>0</v>
      </c>
      <c r="AC5" s="30" t="str">
        <f t="shared" si="17"/>
        <v/>
      </c>
      <c r="AD5" s="30" t="str">
        <f t="shared" si="18"/>
        <v/>
      </c>
      <c r="AE5" s="30" t="str">
        <f t="shared" si="19"/>
        <v/>
      </c>
      <c r="AF5" s="21"/>
      <c r="AG5" s="7" t="s">
        <v>33</v>
      </c>
      <c r="AH5" s="12" t="str">
        <f>IF(ISERROR(AL5),"",AL5)</f>
        <v/>
      </c>
      <c r="AK5" t="str">
        <f t="shared" si="20"/>
        <v>m</v>
      </c>
      <c r="AL5" t="e">
        <f>AVERAGEIF(AK4:AK101,"m",AE4:AE101)</f>
        <v>#DIV/0!</v>
      </c>
      <c r="AM5" t="s">
        <v>27</v>
      </c>
    </row>
    <row r="6" spans="1:39" ht="15.75" thickBot="1" x14ac:dyDescent="0.3">
      <c r="A6" s="31"/>
      <c r="B6" s="31"/>
      <c r="C6" s="29"/>
      <c r="D6" s="29"/>
      <c r="E6" s="29"/>
      <c r="F6" s="57"/>
      <c r="G6" s="58"/>
      <c r="H6" s="57"/>
      <c r="I6" s="57"/>
      <c r="J6" s="29"/>
      <c r="K6" s="50" t="str">
        <f t="shared" si="0"/>
        <v/>
      </c>
      <c r="L6" s="30" t="str">
        <f t="shared" si="1"/>
        <v/>
      </c>
      <c r="M6" s="30" t="str">
        <f t="shared" si="2"/>
        <v/>
      </c>
      <c r="N6" s="30" t="str">
        <f t="shared" si="3"/>
        <v/>
      </c>
      <c r="O6" s="30" t="str">
        <f t="shared" si="4"/>
        <v/>
      </c>
      <c r="P6" s="30" t="e">
        <f t="shared" si="5"/>
        <v>#VALUE!</v>
      </c>
      <c r="Q6" s="30" t="e">
        <f t="shared" si="6"/>
        <v>#VALUE!</v>
      </c>
      <c r="R6" s="30" t="e">
        <f t="shared" si="7"/>
        <v>#VALUE!</v>
      </c>
      <c r="S6" s="30" t="str">
        <f t="shared" si="8"/>
        <v/>
      </c>
      <c r="T6" s="30" t="str">
        <f t="shared" si="9"/>
        <v/>
      </c>
      <c r="U6" s="30" t="str">
        <f t="shared" si="10"/>
        <v/>
      </c>
      <c r="V6" s="30" t="str">
        <f t="shared" si="11"/>
        <v/>
      </c>
      <c r="W6" s="30" t="str">
        <f t="shared" si="12"/>
        <v/>
      </c>
      <c r="X6" s="30" t="str">
        <f t="shared" si="13"/>
        <v/>
      </c>
      <c r="Y6" s="30">
        <f>IF(SUM(S6:X6)=2,IF(L6=2,IF(L6=2,IF(R6-'Barèmes &amp; Options'!H$2&lt;-1,0,1)),""),0)</f>
        <v>0</v>
      </c>
      <c r="Z6" s="30">
        <f t="shared" si="14"/>
        <v>0</v>
      </c>
      <c r="AA6" s="56" t="b">
        <f t="shared" si="15"/>
        <v>0</v>
      </c>
      <c r="AB6" s="56" t="b">
        <f t="shared" si="16"/>
        <v>0</v>
      </c>
      <c r="AC6" s="30" t="str">
        <f t="shared" si="17"/>
        <v/>
      </c>
      <c r="AD6" s="30" t="str">
        <f t="shared" si="18"/>
        <v/>
      </c>
      <c r="AE6" s="30" t="str">
        <f t="shared" si="19"/>
        <v/>
      </c>
      <c r="AF6" s="21"/>
      <c r="AG6" s="8" t="s">
        <v>28</v>
      </c>
      <c r="AH6" s="13" t="str">
        <f>IF(ISERROR(AL6),"",AL6)</f>
        <v/>
      </c>
      <c r="AK6" t="str">
        <f t="shared" si="20"/>
        <v>m</v>
      </c>
      <c r="AL6" t="e">
        <f>AVERAGE(AE4:AE101)</f>
        <v>#DIV/0!</v>
      </c>
      <c r="AM6" t="s">
        <v>29</v>
      </c>
    </row>
    <row r="7" spans="1:39" ht="15.75" thickBot="1" x14ac:dyDescent="0.3">
      <c r="A7" s="31"/>
      <c r="B7" s="31"/>
      <c r="C7" s="29"/>
      <c r="D7" s="29"/>
      <c r="E7" s="29"/>
      <c r="F7" s="57"/>
      <c r="G7" s="58"/>
      <c r="H7" s="57"/>
      <c r="I7" s="57"/>
      <c r="J7" s="29"/>
      <c r="K7" s="50" t="str">
        <f t="shared" si="0"/>
        <v/>
      </c>
      <c r="L7" s="30" t="str">
        <f t="shared" si="1"/>
        <v/>
      </c>
      <c r="M7" s="30" t="str">
        <f t="shared" si="2"/>
        <v/>
      </c>
      <c r="N7" s="30" t="str">
        <f t="shared" si="3"/>
        <v/>
      </c>
      <c r="O7" s="30" t="str">
        <f t="shared" si="4"/>
        <v/>
      </c>
      <c r="P7" s="30" t="e">
        <f t="shared" si="5"/>
        <v>#VALUE!</v>
      </c>
      <c r="Q7" s="30" t="e">
        <f t="shared" si="6"/>
        <v>#VALUE!</v>
      </c>
      <c r="R7" s="30" t="e">
        <f t="shared" si="7"/>
        <v>#VALUE!</v>
      </c>
      <c r="S7" s="30" t="str">
        <f t="shared" si="8"/>
        <v/>
      </c>
      <c r="T7" s="30" t="str">
        <f t="shared" si="9"/>
        <v/>
      </c>
      <c r="U7" s="30" t="str">
        <f t="shared" si="10"/>
        <v/>
      </c>
      <c r="V7" s="30" t="str">
        <f t="shared" si="11"/>
        <v/>
      </c>
      <c r="W7" s="30" t="str">
        <f t="shared" si="12"/>
        <v/>
      </c>
      <c r="X7" s="30" t="str">
        <f t="shared" si="13"/>
        <v/>
      </c>
      <c r="Y7" s="30">
        <f>IF(SUM(S7:X7)=2,IF(L7=2,IF(L7=2,IF(R7-'Barèmes &amp; Options'!H$2&lt;-1,0,1)),""),0)</f>
        <v>0</v>
      </c>
      <c r="Z7" s="30">
        <f t="shared" si="14"/>
        <v>0</v>
      </c>
      <c r="AA7" s="56" t="b">
        <f t="shared" si="15"/>
        <v>0</v>
      </c>
      <c r="AB7" s="56" t="b">
        <f t="shared" si="16"/>
        <v>0</v>
      </c>
      <c r="AC7" s="30" t="str">
        <f t="shared" si="17"/>
        <v/>
      </c>
      <c r="AD7" s="30" t="str">
        <f t="shared" si="18"/>
        <v/>
      </c>
      <c r="AE7" s="30" t="str">
        <f t="shared" si="19"/>
        <v/>
      </c>
      <c r="AF7" s="21"/>
      <c r="AG7" s="9" t="s">
        <v>30</v>
      </c>
      <c r="AH7" s="14" t="str">
        <f>IF(COUNT(AE4:AE101)&gt;0,MAX(AE4:AE101),"")</f>
        <v/>
      </c>
      <c r="AK7" t="str">
        <f t="shared" si="20"/>
        <v>m</v>
      </c>
    </row>
    <row r="8" spans="1:39" ht="15.75" thickBot="1" x14ac:dyDescent="0.3">
      <c r="A8" s="31"/>
      <c r="B8" s="31"/>
      <c r="C8" s="29"/>
      <c r="D8" s="29"/>
      <c r="E8" s="29"/>
      <c r="F8" s="57"/>
      <c r="G8" s="58"/>
      <c r="H8" s="57"/>
      <c r="I8" s="57"/>
      <c r="J8" s="29"/>
      <c r="K8" s="50" t="str">
        <f t="shared" si="0"/>
        <v/>
      </c>
      <c r="L8" s="30" t="str">
        <f t="shared" si="1"/>
        <v/>
      </c>
      <c r="M8" s="30" t="str">
        <f t="shared" si="2"/>
        <v/>
      </c>
      <c r="N8" s="30" t="str">
        <f t="shared" si="3"/>
        <v/>
      </c>
      <c r="O8" s="30" t="str">
        <f t="shared" si="4"/>
        <v/>
      </c>
      <c r="P8" s="30" t="e">
        <f t="shared" si="5"/>
        <v>#VALUE!</v>
      </c>
      <c r="Q8" s="30" t="e">
        <f t="shared" si="6"/>
        <v>#VALUE!</v>
      </c>
      <c r="R8" s="30" t="e">
        <f t="shared" si="7"/>
        <v>#VALUE!</v>
      </c>
      <c r="S8" s="30" t="str">
        <f t="shared" si="8"/>
        <v/>
      </c>
      <c r="T8" s="30" t="str">
        <f t="shared" si="9"/>
        <v/>
      </c>
      <c r="U8" s="30" t="str">
        <f t="shared" si="10"/>
        <v/>
      </c>
      <c r="V8" s="30" t="str">
        <f t="shared" si="11"/>
        <v/>
      </c>
      <c r="W8" s="30" t="str">
        <f t="shared" si="12"/>
        <v/>
      </c>
      <c r="X8" s="30" t="str">
        <f t="shared" si="13"/>
        <v/>
      </c>
      <c r="Y8" s="30">
        <f>IF(SUM(S8:X8)=2,IF(L8=2,IF(L8=2,IF(R8-'Barèmes &amp; Options'!H$2&lt;-1,0,1)),""),0)</f>
        <v>0</v>
      </c>
      <c r="Z8" s="30">
        <f t="shared" si="14"/>
        <v>0</v>
      </c>
      <c r="AA8" s="56" t="b">
        <f t="shared" si="15"/>
        <v>0</v>
      </c>
      <c r="AB8" s="56" t="b">
        <f t="shared" si="16"/>
        <v>0</v>
      </c>
      <c r="AC8" s="30" t="str">
        <f t="shared" si="17"/>
        <v/>
      </c>
      <c r="AD8" s="30" t="str">
        <f t="shared" si="18"/>
        <v/>
      </c>
      <c r="AE8" s="30" t="str">
        <f t="shared" si="19"/>
        <v/>
      </c>
      <c r="AF8" s="21"/>
      <c r="AG8" s="15" t="s">
        <v>31</v>
      </c>
      <c r="AH8" s="16" t="str">
        <f>IF(COUNT(AE4:AE101)&gt;0,MIN(AE4:AE101),"")</f>
        <v/>
      </c>
      <c r="AK8" t="str">
        <f t="shared" si="20"/>
        <v>m</v>
      </c>
    </row>
    <row r="9" spans="1:39" ht="15.75" thickBot="1" x14ac:dyDescent="0.3">
      <c r="A9" s="31"/>
      <c r="B9" s="31"/>
      <c r="C9" s="29"/>
      <c r="D9" s="29"/>
      <c r="E9" s="29"/>
      <c r="F9" s="57"/>
      <c r="G9" s="58"/>
      <c r="H9" s="57"/>
      <c r="I9" s="57"/>
      <c r="J9" s="29"/>
      <c r="K9" s="50" t="str">
        <f t="shared" si="0"/>
        <v/>
      </c>
      <c r="L9" s="30" t="str">
        <f t="shared" si="1"/>
        <v/>
      </c>
      <c r="M9" s="30" t="str">
        <f t="shared" si="2"/>
        <v/>
      </c>
      <c r="N9" s="30" t="str">
        <f t="shared" si="3"/>
        <v/>
      </c>
      <c r="O9" s="30" t="str">
        <f t="shared" si="4"/>
        <v/>
      </c>
      <c r="P9" s="30" t="e">
        <f t="shared" si="5"/>
        <v>#VALUE!</v>
      </c>
      <c r="Q9" s="30" t="e">
        <f t="shared" si="6"/>
        <v>#VALUE!</v>
      </c>
      <c r="R9" s="30" t="e">
        <f t="shared" si="7"/>
        <v>#VALUE!</v>
      </c>
      <c r="S9" s="30" t="str">
        <f t="shared" si="8"/>
        <v/>
      </c>
      <c r="T9" s="30" t="str">
        <f t="shared" si="9"/>
        <v/>
      </c>
      <c r="U9" s="30" t="str">
        <f t="shared" si="10"/>
        <v/>
      </c>
      <c r="V9" s="30" t="str">
        <f t="shared" si="11"/>
        <v/>
      </c>
      <c r="W9" s="30" t="str">
        <f t="shared" si="12"/>
        <v/>
      </c>
      <c r="X9" s="30" t="str">
        <f t="shared" si="13"/>
        <v/>
      </c>
      <c r="Y9" s="30">
        <f>IF(SUM(S9:X9)=2,IF(L9=2,IF(L9=2,IF(R9-'Barèmes &amp; Options'!H$2&lt;-1,0,1)),""),0)</f>
        <v>0</v>
      </c>
      <c r="Z9" s="30">
        <f t="shared" si="14"/>
        <v>0</v>
      </c>
      <c r="AA9" s="56" t="b">
        <f t="shared" si="15"/>
        <v>0</v>
      </c>
      <c r="AB9" s="56" t="b">
        <f t="shared" si="16"/>
        <v>0</v>
      </c>
      <c r="AC9" s="30" t="str">
        <f t="shared" si="17"/>
        <v/>
      </c>
      <c r="AD9" s="30" t="str">
        <f t="shared" si="18"/>
        <v/>
      </c>
      <c r="AE9" s="30" t="str">
        <f t="shared" si="19"/>
        <v/>
      </c>
      <c r="AF9" s="17"/>
      <c r="AG9" s="18"/>
      <c r="AH9" s="19"/>
      <c r="AK9" t="str">
        <f t="shared" si="20"/>
        <v>m</v>
      </c>
    </row>
    <row r="10" spans="1:39" ht="16.5" thickTop="1" thickBot="1" x14ac:dyDescent="0.3">
      <c r="A10" s="31"/>
      <c r="B10" s="31"/>
      <c r="C10" s="29"/>
      <c r="D10" s="29"/>
      <c r="E10" s="29"/>
      <c r="F10" s="57"/>
      <c r="G10" s="58"/>
      <c r="H10" s="57"/>
      <c r="I10" s="57"/>
      <c r="J10" s="29"/>
      <c r="K10" s="50" t="str">
        <f t="shared" si="0"/>
        <v/>
      </c>
      <c r="L10" s="30" t="str">
        <f t="shared" si="1"/>
        <v/>
      </c>
      <c r="M10" s="30" t="str">
        <f t="shared" si="2"/>
        <v/>
      </c>
      <c r="N10" s="30" t="str">
        <f t="shared" si="3"/>
        <v/>
      </c>
      <c r="O10" s="30" t="str">
        <f t="shared" si="4"/>
        <v/>
      </c>
      <c r="P10" s="30" t="e">
        <f t="shared" si="5"/>
        <v>#VALUE!</v>
      </c>
      <c r="Q10" s="30" t="e">
        <f t="shared" si="6"/>
        <v>#VALUE!</v>
      </c>
      <c r="R10" s="30" t="e">
        <f t="shared" si="7"/>
        <v>#VALUE!</v>
      </c>
      <c r="S10" s="30" t="str">
        <f t="shared" si="8"/>
        <v/>
      </c>
      <c r="T10" s="30" t="str">
        <f t="shared" si="9"/>
        <v/>
      </c>
      <c r="U10" s="30" t="str">
        <f t="shared" si="10"/>
        <v/>
      </c>
      <c r="V10" s="30" t="str">
        <f t="shared" si="11"/>
        <v/>
      </c>
      <c r="W10" s="30" t="str">
        <f t="shared" si="12"/>
        <v/>
      </c>
      <c r="X10" s="30" t="str">
        <f t="shared" si="13"/>
        <v/>
      </c>
      <c r="Y10" s="30">
        <f>IF(SUM(S10:X10)=2,IF(L10=2,IF(L10=2,IF(R10-'Barèmes &amp; Options'!H$2&lt;-1,0,1)),""),0)</f>
        <v>0</v>
      </c>
      <c r="Z10" s="30">
        <f t="shared" si="14"/>
        <v>0</v>
      </c>
      <c r="AA10" s="56" t="b">
        <f t="shared" si="15"/>
        <v>0</v>
      </c>
      <c r="AB10" s="56" t="b">
        <f t="shared" si="16"/>
        <v>0</v>
      </c>
      <c r="AC10" s="30" t="str">
        <f t="shared" si="17"/>
        <v/>
      </c>
      <c r="AD10" s="30" t="str">
        <f t="shared" si="18"/>
        <v/>
      </c>
      <c r="AE10" s="30" t="str">
        <f t="shared" si="19"/>
        <v/>
      </c>
      <c r="AF10" s="17"/>
      <c r="AG10" s="32" t="s">
        <v>35</v>
      </c>
      <c r="AH10" s="33"/>
      <c r="AK10" t="str">
        <f t="shared" si="20"/>
        <v>m</v>
      </c>
    </row>
    <row r="11" spans="1:39" ht="15.75" thickBot="1" x14ac:dyDescent="0.3">
      <c r="A11" s="31"/>
      <c r="B11" s="31"/>
      <c r="C11" s="29"/>
      <c r="D11" s="29"/>
      <c r="E11" s="29"/>
      <c r="F11" s="57"/>
      <c r="G11" s="58"/>
      <c r="H11" s="57"/>
      <c r="I11" s="57"/>
      <c r="J11" s="29"/>
      <c r="K11" s="50" t="str">
        <f t="shared" si="0"/>
        <v/>
      </c>
      <c r="L11" s="30" t="str">
        <f t="shared" si="1"/>
        <v/>
      </c>
      <c r="M11" s="30" t="str">
        <f t="shared" si="2"/>
        <v/>
      </c>
      <c r="N11" s="30" t="str">
        <f t="shared" si="3"/>
        <v/>
      </c>
      <c r="O11" s="30" t="str">
        <f t="shared" si="4"/>
        <v/>
      </c>
      <c r="P11" s="30" t="e">
        <f t="shared" si="5"/>
        <v>#VALUE!</v>
      </c>
      <c r="Q11" s="30" t="e">
        <f t="shared" si="6"/>
        <v>#VALUE!</v>
      </c>
      <c r="R11" s="30" t="e">
        <f t="shared" si="7"/>
        <v>#VALUE!</v>
      </c>
      <c r="S11" s="30" t="str">
        <f t="shared" si="8"/>
        <v/>
      </c>
      <c r="T11" s="30" t="str">
        <f t="shared" si="9"/>
        <v/>
      </c>
      <c r="U11" s="30" t="str">
        <f t="shared" si="10"/>
        <v/>
      </c>
      <c r="V11" s="30" t="str">
        <f t="shared" si="11"/>
        <v/>
      </c>
      <c r="W11" s="30" t="str">
        <f t="shared" si="12"/>
        <v/>
      </c>
      <c r="X11" s="30" t="str">
        <f t="shared" si="13"/>
        <v/>
      </c>
      <c r="Y11" s="30">
        <f>IF(SUM(S11:X11)=2,IF(L11=2,IF(L11=2,IF(R11-'Barèmes &amp; Options'!H$2&lt;-1,0,1)),""),0)</f>
        <v>0</v>
      </c>
      <c r="Z11" s="30">
        <f t="shared" si="14"/>
        <v>0</v>
      </c>
      <c r="AA11" s="56" t="b">
        <f t="shared" si="15"/>
        <v>0</v>
      </c>
      <c r="AB11" s="56" t="b">
        <f t="shared" si="16"/>
        <v>0</v>
      </c>
      <c r="AC11" s="30" t="str">
        <f t="shared" si="17"/>
        <v/>
      </c>
      <c r="AD11" s="30" t="str">
        <f t="shared" si="18"/>
        <v/>
      </c>
      <c r="AE11" s="30" t="str">
        <f t="shared" si="19"/>
        <v/>
      </c>
      <c r="AF11" s="17"/>
      <c r="AG11" s="18"/>
      <c r="AH11" s="19"/>
      <c r="AK11" t="str">
        <f t="shared" si="20"/>
        <v>m</v>
      </c>
    </row>
    <row r="12" spans="1:39" ht="15.75" thickBot="1" x14ac:dyDescent="0.3">
      <c r="A12" s="31"/>
      <c r="B12" s="31"/>
      <c r="C12" s="29"/>
      <c r="D12" s="29"/>
      <c r="E12" s="29"/>
      <c r="F12" s="57"/>
      <c r="G12" s="58"/>
      <c r="H12" s="57"/>
      <c r="I12" s="57"/>
      <c r="J12" s="29"/>
      <c r="K12" s="50" t="str">
        <f t="shared" si="0"/>
        <v/>
      </c>
      <c r="L12" s="30" t="str">
        <f t="shared" si="1"/>
        <v/>
      </c>
      <c r="M12" s="30" t="str">
        <f t="shared" si="2"/>
        <v/>
      </c>
      <c r="N12" s="30" t="str">
        <f t="shared" si="3"/>
        <v/>
      </c>
      <c r="O12" s="30" t="str">
        <f t="shared" si="4"/>
        <v/>
      </c>
      <c r="P12" s="30" t="e">
        <f t="shared" si="5"/>
        <v>#VALUE!</v>
      </c>
      <c r="Q12" s="30" t="e">
        <f t="shared" si="6"/>
        <v>#VALUE!</v>
      </c>
      <c r="R12" s="30" t="e">
        <f t="shared" si="7"/>
        <v>#VALUE!</v>
      </c>
      <c r="S12" s="30" t="str">
        <f t="shared" si="8"/>
        <v/>
      </c>
      <c r="T12" s="30" t="str">
        <f t="shared" si="9"/>
        <v/>
      </c>
      <c r="U12" s="30" t="str">
        <f t="shared" si="10"/>
        <v/>
      </c>
      <c r="V12" s="30" t="str">
        <f t="shared" si="11"/>
        <v/>
      </c>
      <c r="W12" s="30" t="str">
        <f t="shared" si="12"/>
        <v/>
      </c>
      <c r="X12" s="30" t="str">
        <f t="shared" si="13"/>
        <v/>
      </c>
      <c r="Y12" s="30">
        <f>IF(SUM(S12:X12)=2,IF(L12=2,IF(L12=2,IF(R12-'Barèmes &amp; Options'!H$2&lt;-1,0,1)),""),0)</f>
        <v>0</v>
      </c>
      <c r="Z12" s="30">
        <f t="shared" si="14"/>
        <v>0</v>
      </c>
      <c r="AA12" s="56" t="b">
        <f t="shared" si="15"/>
        <v>0</v>
      </c>
      <c r="AB12" s="56" t="b">
        <f t="shared" si="16"/>
        <v>0</v>
      </c>
      <c r="AC12" s="30" t="str">
        <f t="shared" si="17"/>
        <v/>
      </c>
      <c r="AD12" s="30" t="str">
        <f t="shared" si="18"/>
        <v/>
      </c>
      <c r="AE12" s="30" t="str">
        <f t="shared" si="19"/>
        <v/>
      </c>
      <c r="AF12" s="17"/>
      <c r="AG12" s="18"/>
      <c r="AH12" s="19"/>
      <c r="AK12" t="str">
        <f t="shared" si="20"/>
        <v>m</v>
      </c>
    </row>
    <row r="13" spans="1:39" ht="15.75" thickBot="1" x14ac:dyDescent="0.3">
      <c r="A13" s="31"/>
      <c r="B13" s="31"/>
      <c r="C13" s="29"/>
      <c r="D13" s="29"/>
      <c r="E13" s="29"/>
      <c r="F13" s="57"/>
      <c r="G13" s="58"/>
      <c r="H13" s="57"/>
      <c r="I13" s="57"/>
      <c r="J13" s="29"/>
      <c r="K13" s="50" t="str">
        <f t="shared" si="0"/>
        <v/>
      </c>
      <c r="L13" s="30" t="str">
        <f t="shared" si="1"/>
        <v/>
      </c>
      <c r="M13" s="30" t="str">
        <f t="shared" si="2"/>
        <v/>
      </c>
      <c r="N13" s="30" t="str">
        <f t="shared" si="3"/>
        <v/>
      </c>
      <c r="O13" s="30" t="str">
        <f t="shared" si="4"/>
        <v/>
      </c>
      <c r="P13" s="30" t="e">
        <f t="shared" si="5"/>
        <v>#VALUE!</v>
      </c>
      <c r="Q13" s="30" t="e">
        <f t="shared" si="6"/>
        <v>#VALUE!</v>
      </c>
      <c r="R13" s="30" t="e">
        <f t="shared" si="7"/>
        <v>#VALUE!</v>
      </c>
      <c r="S13" s="30" t="str">
        <f t="shared" si="8"/>
        <v/>
      </c>
      <c r="T13" s="30" t="str">
        <f t="shared" si="9"/>
        <v/>
      </c>
      <c r="U13" s="30" t="str">
        <f t="shared" si="10"/>
        <v/>
      </c>
      <c r="V13" s="30" t="str">
        <f t="shared" si="11"/>
        <v/>
      </c>
      <c r="W13" s="30" t="str">
        <f t="shared" si="12"/>
        <v/>
      </c>
      <c r="X13" s="30" t="str">
        <f t="shared" si="13"/>
        <v/>
      </c>
      <c r="Y13" s="30">
        <f>IF(SUM(S13:X13)=2,IF(L13=2,IF(L13=2,IF(R13-'Barèmes &amp; Options'!H$2&lt;-1,0,1)),""),0)</f>
        <v>0</v>
      </c>
      <c r="Z13" s="30">
        <f t="shared" si="14"/>
        <v>0</v>
      </c>
      <c r="AA13" s="56" t="b">
        <f t="shared" si="15"/>
        <v>0</v>
      </c>
      <c r="AB13" s="56" t="b">
        <f t="shared" si="16"/>
        <v>0</v>
      </c>
      <c r="AC13" s="30" t="str">
        <f t="shared" si="17"/>
        <v/>
      </c>
      <c r="AD13" s="30" t="str">
        <f t="shared" si="18"/>
        <v/>
      </c>
      <c r="AE13" s="30" t="str">
        <f t="shared" si="19"/>
        <v/>
      </c>
      <c r="AF13" s="17"/>
      <c r="AG13" s="18"/>
      <c r="AH13" s="19"/>
      <c r="AK13" t="str">
        <f t="shared" si="20"/>
        <v>m</v>
      </c>
    </row>
    <row r="14" spans="1:39" ht="15.75" thickBot="1" x14ac:dyDescent="0.3">
      <c r="A14" s="31"/>
      <c r="B14" s="31"/>
      <c r="C14" s="29"/>
      <c r="D14" s="29"/>
      <c r="E14" s="29"/>
      <c r="F14" s="57"/>
      <c r="G14" s="58"/>
      <c r="H14" s="57"/>
      <c r="I14" s="57"/>
      <c r="J14" s="29"/>
      <c r="K14" s="50" t="str">
        <f t="shared" si="0"/>
        <v/>
      </c>
      <c r="L14" s="30" t="str">
        <f t="shared" si="1"/>
        <v/>
      </c>
      <c r="M14" s="30" t="str">
        <f t="shared" si="2"/>
        <v/>
      </c>
      <c r="N14" s="30" t="str">
        <f t="shared" si="3"/>
        <v/>
      </c>
      <c r="O14" s="30" t="str">
        <f t="shared" si="4"/>
        <v/>
      </c>
      <c r="P14" s="30" t="e">
        <f t="shared" si="5"/>
        <v>#VALUE!</v>
      </c>
      <c r="Q14" s="30" t="e">
        <f t="shared" si="6"/>
        <v>#VALUE!</v>
      </c>
      <c r="R14" s="30" t="e">
        <f t="shared" si="7"/>
        <v>#VALUE!</v>
      </c>
      <c r="S14" s="30" t="str">
        <f t="shared" si="8"/>
        <v/>
      </c>
      <c r="T14" s="30" t="str">
        <f t="shared" si="9"/>
        <v/>
      </c>
      <c r="U14" s="30" t="str">
        <f t="shared" si="10"/>
        <v/>
      </c>
      <c r="V14" s="30" t="str">
        <f t="shared" si="11"/>
        <v/>
      </c>
      <c r="W14" s="30" t="str">
        <f t="shared" si="12"/>
        <v/>
      </c>
      <c r="X14" s="30" t="str">
        <f t="shared" si="13"/>
        <v/>
      </c>
      <c r="Y14" s="30">
        <f>IF(SUM(S14:X14)=2,IF(L14=2,IF(L14=2,IF(R14-'Barèmes &amp; Options'!H$2&lt;-1,0,1)),""),0)</f>
        <v>0</v>
      </c>
      <c r="Z14" s="30">
        <f t="shared" si="14"/>
        <v>0</v>
      </c>
      <c r="AA14" s="56" t="b">
        <f t="shared" si="15"/>
        <v>0</v>
      </c>
      <c r="AB14" s="56" t="b">
        <f t="shared" si="16"/>
        <v>0</v>
      </c>
      <c r="AC14" s="30" t="str">
        <f t="shared" si="17"/>
        <v/>
      </c>
      <c r="AD14" s="30" t="str">
        <f t="shared" si="18"/>
        <v/>
      </c>
      <c r="AE14" s="30" t="str">
        <f t="shared" si="19"/>
        <v/>
      </c>
      <c r="AF14" s="17"/>
      <c r="AG14" s="18"/>
      <c r="AH14" s="19"/>
      <c r="AK14" t="str">
        <f t="shared" si="20"/>
        <v>m</v>
      </c>
    </row>
    <row r="15" spans="1:39" ht="15.75" thickBot="1" x14ac:dyDescent="0.3">
      <c r="A15" s="31"/>
      <c r="B15" s="31"/>
      <c r="C15" s="29"/>
      <c r="D15" s="29"/>
      <c r="E15" s="29"/>
      <c r="F15" s="57"/>
      <c r="G15" s="58"/>
      <c r="H15" s="57"/>
      <c r="I15" s="57"/>
      <c r="J15" s="29"/>
      <c r="K15" s="50" t="str">
        <f t="shared" si="0"/>
        <v/>
      </c>
      <c r="L15" s="30" t="str">
        <f t="shared" si="1"/>
        <v/>
      </c>
      <c r="M15" s="30" t="str">
        <f t="shared" si="2"/>
        <v/>
      </c>
      <c r="N15" s="30" t="str">
        <f t="shared" si="3"/>
        <v/>
      </c>
      <c r="O15" s="30" t="str">
        <f t="shared" si="4"/>
        <v/>
      </c>
      <c r="P15" s="30" t="e">
        <f t="shared" si="5"/>
        <v>#VALUE!</v>
      </c>
      <c r="Q15" s="30" t="e">
        <f t="shared" si="6"/>
        <v>#VALUE!</v>
      </c>
      <c r="R15" s="30" t="e">
        <f t="shared" si="7"/>
        <v>#VALUE!</v>
      </c>
      <c r="S15" s="30" t="str">
        <f t="shared" si="8"/>
        <v/>
      </c>
      <c r="T15" s="30" t="str">
        <f t="shared" si="9"/>
        <v/>
      </c>
      <c r="U15" s="30" t="str">
        <f t="shared" si="10"/>
        <v/>
      </c>
      <c r="V15" s="30" t="str">
        <f t="shared" si="11"/>
        <v/>
      </c>
      <c r="W15" s="30" t="str">
        <f t="shared" si="12"/>
        <v/>
      </c>
      <c r="X15" s="30" t="str">
        <f t="shared" si="13"/>
        <v/>
      </c>
      <c r="Y15" s="30">
        <f>IF(SUM(S15:X15)=2,IF(L15=2,IF(L15=2,IF(R15-'Barèmes &amp; Options'!H$2&lt;-1,0,1)),""),0)</f>
        <v>0</v>
      </c>
      <c r="Z15" s="30">
        <f t="shared" si="14"/>
        <v>0</v>
      </c>
      <c r="AA15" s="56" t="b">
        <f t="shared" si="15"/>
        <v>0</v>
      </c>
      <c r="AB15" s="56" t="b">
        <f t="shared" si="16"/>
        <v>0</v>
      </c>
      <c r="AC15" s="30" t="str">
        <f t="shared" si="17"/>
        <v/>
      </c>
      <c r="AD15" s="30" t="str">
        <f t="shared" si="18"/>
        <v/>
      </c>
      <c r="AE15" s="30" t="str">
        <f t="shared" si="19"/>
        <v/>
      </c>
      <c r="AF15" s="17"/>
      <c r="AG15" s="18"/>
      <c r="AH15" s="19"/>
      <c r="AK15" t="str">
        <f t="shared" si="20"/>
        <v>m</v>
      </c>
    </row>
    <row r="16" spans="1:39" ht="15.75" thickBot="1" x14ac:dyDescent="0.3">
      <c r="A16" s="31"/>
      <c r="B16" s="31"/>
      <c r="C16" s="29"/>
      <c r="D16" s="29"/>
      <c r="E16" s="29"/>
      <c r="F16" s="57"/>
      <c r="G16" s="58"/>
      <c r="H16" s="57"/>
      <c r="I16" s="57"/>
      <c r="J16" s="29"/>
      <c r="K16" s="50" t="str">
        <f t="shared" si="0"/>
        <v/>
      </c>
      <c r="L16" s="30" t="str">
        <f t="shared" si="1"/>
        <v/>
      </c>
      <c r="M16" s="30" t="str">
        <f t="shared" si="2"/>
        <v/>
      </c>
      <c r="N16" s="30" t="str">
        <f t="shared" si="3"/>
        <v/>
      </c>
      <c r="O16" s="30" t="str">
        <f t="shared" si="4"/>
        <v/>
      </c>
      <c r="P16" s="30" t="e">
        <f t="shared" si="5"/>
        <v>#VALUE!</v>
      </c>
      <c r="Q16" s="30" t="e">
        <f t="shared" si="6"/>
        <v>#VALUE!</v>
      </c>
      <c r="R16" s="30" t="e">
        <f t="shared" si="7"/>
        <v>#VALUE!</v>
      </c>
      <c r="S16" s="30" t="str">
        <f t="shared" si="8"/>
        <v/>
      </c>
      <c r="T16" s="30" t="str">
        <f t="shared" si="9"/>
        <v/>
      </c>
      <c r="U16" s="30" t="str">
        <f t="shared" si="10"/>
        <v/>
      </c>
      <c r="V16" s="30" t="str">
        <f t="shared" si="11"/>
        <v/>
      </c>
      <c r="W16" s="30" t="str">
        <f t="shared" si="12"/>
        <v/>
      </c>
      <c r="X16" s="30" t="str">
        <f t="shared" si="13"/>
        <v/>
      </c>
      <c r="Y16" s="30">
        <f>IF(SUM(S16:X16)=2,IF(L16=2,IF(L16=2,IF(R16-'Barèmes &amp; Options'!H$2&lt;-1,0,1)),""),0)</f>
        <v>0</v>
      </c>
      <c r="Z16" s="30">
        <f t="shared" si="14"/>
        <v>0</v>
      </c>
      <c r="AA16" s="56" t="b">
        <f t="shared" si="15"/>
        <v>0</v>
      </c>
      <c r="AB16" s="56" t="b">
        <f t="shared" si="16"/>
        <v>0</v>
      </c>
      <c r="AC16" s="30" t="str">
        <f t="shared" si="17"/>
        <v/>
      </c>
      <c r="AD16" s="30" t="str">
        <f t="shared" si="18"/>
        <v/>
      </c>
      <c r="AE16" s="30" t="str">
        <f t="shared" si="19"/>
        <v/>
      </c>
      <c r="AF16" s="17"/>
      <c r="AG16" s="18"/>
      <c r="AH16" s="19"/>
      <c r="AK16" t="str">
        <f t="shared" si="20"/>
        <v>m</v>
      </c>
    </row>
    <row r="17" spans="1:37" ht="15.75" thickBot="1" x14ac:dyDescent="0.3">
      <c r="A17" s="31"/>
      <c r="B17" s="31"/>
      <c r="C17" s="29"/>
      <c r="D17" s="29"/>
      <c r="E17" s="29"/>
      <c r="F17" s="57"/>
      <c r="G17" s="58"/>
      <c r="H17" s="57"/>
      <c r="I17" s="57"/>
      <c r="J17" s="29"/>
      <c r="K17" s="50" t="str">
        <f t="shared" si="0"/>
        <v/>
      </c>
      <c r="L17" s="30" t="str">
        <f t="shared" si="1"/>
        <v/>
      </c>
      <c r="M17" s="30" t="str">
        <f t="shared" si="2"/>
        <v/>
      </c>
      <c r="N17" s="30" t="str">
        <f t="shared" si="3"/>
        <v/>
      </c>
      <c r="O17" s="30" t="str">
        <f t="shared" si="4"/>
        <v/>
      </c>
      <c r="P17" s="30" t="e">
        <f t="shared" si="5"/>
        <v>#VALUE!</v>
      </c>
      <c r="Q17" s="30" t="e">
        <f t="shared" si="6"/>
        <v>#VALUE!</v>
      </c>
      <c r="R17" s="30" t="e">
        <f t="shared" si="7"/>
        <v>#VALUE!</v>
      </c>
      <c r="S17" s="30" t="str">
        <f t="shared" si="8"/>
        <v/>
      </c>
      <c r="T17" s="30" t="str">
        <f t="shared" si="9"/>
        <v/>
      </c>
      <c r="U17" s="30" t="str">
        <f t="shared" si="10"/>
        <v/>
      </c>
      <c r="V17" s="30" t="str">
        <f t="shared" si="11"/>
        <v/>
      </c>
      <c r="W17" s="30" t="str">
        <f t="shared" si="12"/>
        <v/>
      </c>
      <c r="X17" s="30" t="str">
        <f t="shared" si="13"/>
        <v/>
      </c>
      <c r="Y17" s="30">
        <f>IF(SUM(S17:X17)=2,IF(L17=2,IF(L17=2,IF(R17-'Barèmes &amp; Options'!H$2&lt;-1,0,1)),""),0)</f>
        <v>0</v>
      </c>
      <c r="Z17" s="30">
        <f t="shared" si="14"/>
        <v>0</v>
      </c>
      <c r="AA17" s="56" t="b">
        <f t="shared" si="15"/>
        <v>0</v>
      </c>
      <c r="AB17" s="56" t="b">
        <f t="shared" si="16"/>
        <v>0</v>
      </c>
      <c r="AC17" s="30" t="str">
        <f t="shared" si="17"/>
        <v/>
      </c>
      <c r="AD17" s="30" t="str">
        <f t="shared" si="18"/>
        <v/>
      </c>
      <c r="AE17" s="30" t="str">
        <f t="shared" si="19"/>
        <v/>
      </c>
      <c r="AF17" s="17"/>
      <c r="AG17" s="18"/>
      <c r="AH17" s="19"/>
      <c r="AK17" t="str">
        <f t="shared" si="20"/>
        <v>m</v>
      </c>
    </row>
    <row r="18" spans="1:37" ht="15.75" thickBot="1" x14ac:dyDescent="0.3">
      <c r="A18" s="31"/>
      <c r="B18" s="31"/>
      <c r="C18" s="29"/>
      <c r="D18" s="29"/>
      <c r="E18" s="29"/>
      <c r="F18" s="57"/>
      <c r="G18" s="58"/>
      <c r="H18" s="57"/>
      <c r="I18" s="57"/>
      <c r="J18" s="29"/>
      <c r="K18" s="50" t="str">
        <f t="shared" si="0"/>
        <v/>
      </c>
      <c r="L18" s="30" t="str">
        <f t="shared" si="1"/>
        <v/>
      </c>
      <c r="M18" s="30" t="str">
        <f t="shared" si="2"/>
        <v/>
      </c>
      <c r="N18" s="30" t="str">
        <f t="shared" si="3"/>
        <v/>
      </c>
      <c r="O18" s="30" t="str">
        <f t="shared" si="4"/>
        <v/>
      </c>
      <c r="P18" s="30" t="e">
        <f t="shared" si="5"/>
        <v>#VALUE!</v>
      </c>
      <c r="Q18" s="30" t="e">
        <f t="shared" si="6"/>
        <v>#VALUE!</v>
      </c>
      <c r="R18" s="30" t="e">
        <f t="shared" si="7"/>
        <v>#VALUE!</v>
      </c>
      <c r="S18" s="30" t="str">
        <f t="shared" si="8"/>
        <v/>
      </c>
      <c r="T18" s="30" t="str">
        <f t="shared" si="9"/>
        <v/>
      </c>
      <c r="U18" s="30" t="str">
        <f t="shared" si="10"/>
        <v/>
      </c>
      <c r="V18" s="30" t="str">
        <f t="shared" si="11"/>
        <v/>
      </c>
      <c r="W18" s="30" t="str">
        <f t="shared" si="12"/>
        <v/>
      </c>
      <c r="X18" s="30" t="str">
        <f t="shared" si="13"/>
        <v/>
      </c>
      <c r="Y18" s="30">
        <f>IF(SUM(S18:X18)=2,IF(L18=2,IF(L18=2,IF(R18-'Barèmes &amp; Options'!H$2&lt;-1,0,1)),""),0)</f>
        <v>0</v>
      </c>
      <c r="Z18" s="30">
        <f t="shared" si="14"/>
        <v>0</v>
      </c>
      <c r="AA18" s="56" t="b">
        <f t="shared" si="15"/>
        <v>0</v>
      </c>
      <c r="AB18" s="56" t="b">
        <f t="shared" si="16"/>
        <v>0</v>
      </c>
      <c r="AC18" s="30" t="str">
        <f t="shared" si="17"/>
        <v/>
      </c>
      <c r="AD18" s="30" t="str">
        <f t="shared" si="18"/>
        <v/>
      </c>
      <c r="AE18" s="30" t="str">
        <f t="shared" si="19"/>
        <v/>
      </c>
      <c r="AF18" s="17"/>
      <c r="AG18" s="18"/>
      <c r="AH18" s="19"/>
      <c r="AK18" t="str">
        <f t="shared" si="20"/>
        <v>m</v>
      </c>
    </row>
    <row r="19" spans="1:37" ht="15.75" thickBot="1" x14ac:dyDescent="0.3">
      <c r="A19" s="31"/>
      <c r="B19" s="31"/>
      <c r="C19" s="29"/>
      <c r="D19" s="29"/>
      <c r="E19" s="29"/>
      <c r="F19" s="57"/>
      <c r="G19" s="58"/>
      <c r="H19" s="57"/>
      <c r="I19" s="57"/>
      <c r="J19" s="29"/>
      <c r="K19" s="50" t="str">
        <f t="shared" si="0"/>
        <v/>
      </c>
      <c r="L19" s="30" t="str">
        <f t="shared" si="1"/>
        <v/>
      </c>
      <c r="M19" s="30" t="str">
        <f t="shared" si="2"/>
        <v/>
      </c>
      <c r="N19" s="30" t="str">
        <f t="shared" si="3"/>
        <v/>
      </c>
      <c r="O19" s="30" t="str">
        <f t="shared" si="4"/>
        <v/>
      </c>
      <c r="P19" s="30" t="e">
        <f t="shared" si="5"/>
        <v>#VALUE!</v>
      </c>
      <c r="Q19" s="30" t="e">
        <f t="shared" si="6"/>
        <v>#VALUE!</v>
      </c>
      <c r="R19" s="30" t="e">
        <f t="shared" si="7"/>
        <v>#VALUE!</v>
      </c>
      <c r="S19" s="30" t="str">
        <f t="shared" si="8"/>
        <v/>
      </c>
      <c r="T19" s="30" t="str">
        <f t="shared" si="9"/>
        <v/>
      </c>
      <c r="U19" s="30" t="str">
        <f t="shared" si="10"/>
        <v/>
      </c>
      <c r="V19" s="30" t="str">
        <f t="shared" si="11"/>
        <v/>
      </c>
      <c r="W19" s="30" t="str">
        <f t="shared" si="12"/>
        <v/>
      </c>
      <c r="X19" s="30" t="str">
        <f t="shared" si="13"/>
        <v/>
      </c>
      <c r="Y19" s="30">
        <f>IF(SUM(S19:X19)=2,IF(L19=2,IF(L19=2,IF(R19-'Barèmes &amp; Options'!H$2&lt;-1,0,1)),""),0)</f>
        <v>0</v>
      </c>
      <c r="Z19" s="30">
        <f t="shared" si="14"/>
        <v>0</v>
      </c>
      <c r="AA19" s="56" t="b">
        <f t="shared" si="15"/>
        <v>0</v>
      </c>
      <c r="AB19" s="56" t="b">
        <f t="shared" si="16"/>
        <v>0</v>
      </c>
      <c r="AC19" s="30" t="str">
        <f t="shared" si="17"/>
        <v/>
      </c>
      <c r="AD19" s="30" t="str">
        <f t="shared" si="18"/>
        <v/>
      </c>
      <c r="AE19" s="30" t="str">
        <f t="shared" si="19"/>
        <v/>
      </c>
      <c r="AF19" s="17"/>
      <c r="AG19" s="18"/>
      <c r="AH19" s="19"/>
      <c r="AK19" t="str">
        <f t="shared" si="20"/>
        <v>m</v>
      </c>
    </row>
    <row r="20" spans="1:37" ht="15.75" thickBot="1" x14ac:dyDescent="0.3">
      <c r="A20" s="31"/>
      <c r="B20" s="31"/>
      <c r="C20" s="29"/>
      <c r="D20" s="29"/>
      <c r="E20" s="29"/>
      <c r="F20" s="57"/>
      <c r="G20" s="58"/>
      <c r="H20" s="57"/>
      <c r="I20" s="57"/>
      <c r="J20" s="29"/>
      <c r="K20" s="50" t="str">
        <f t="shared" si="0"/>
        <v/>
      </c>
      <c r="L20" s="30" t="str">
        <f t="shared" si="1"/>
        <v/>
      </c>
      <c r="M20" s="30" t="str">
        <f t="shared" si="2"/>
        <v/>
      </c>
      <c r="N20" s="30" t="str">
        <f t="shared" si="3"/>
        <v/>
      </c>
      <c r="O20" s="30" t="str">
        <f t="shared" si="4"/>
        <v/>
      </c>
      <c r="P20" s="30" t="e">
        <f t="shared" si="5"/>
        <v>#VALUE!</v>
      </c>
      <c r="Q20" s="30" t="e">
        <f t="shared" si="6"/>
        <v>#VALUE!</v>
      </c>
      <c r="R20" s="30" t="e">
        <f t="shared" si="7"/>
        <v>#VALUE!</v>
      </c>
      <c r="S20" s="30" t="str">
        <f t="shared" si="8"/>
        <v/>
      </c>
      <c r="T20" s="30" t="str">
        <f t="shared" si="9"/>
        <v/>
      </c>
      <c r="U20" s="30" t="str">
        <f t="shared" si="10"/>
        <v/>
      </c>
      <c r="V20" s="30" t="str">
        <f t="shared" si="11"/>
        <v/>
      </c>
      <c r="W20" s="30" t="str">
        <f t="shared" si="12"/>
        <v/>
      </c>
      <c r="X20" s="30" t="str">
        <f t="shared" si="13"/>
        <v/>
      </c>
      <c r="Y20" s="30">
        <f>IF(SUM(S20:X20)=2,IF(L20=2,IF(L20=2,IF(R20-'Barèmes &amp; Options'!H$2&lt;-1,0,1)),""),0)</f>
        <v>0</v>
      </c>
      <c r="Z20" s="30">
        <f t="shared" si="14"/>
        <v>0</v>
      </c>
      <c r="AA20" s="56" t="b">
        <f t="shared" si="15"/>
        <v>0</v>
      </c>
      <c r="AB20" s="56" t="b">
        <f t="shared" si="16"/>
        <v>0</v>
      </c>
      <c r="AC20" s="30" t="str">
        <f t="shared" si="17"/>
        <v/>
      </c>
      <c r="AD20" s="30" t="str">
        <f t="shared" si="18"/>
        <v/>
      </c>
      <c r="AE20" s="30" t="str">
        <f t="shared" si="19"/>
        <v/>
      </c>
      <c r="AF20" s="17"/>
      <c r="AG20" s="18"/>
      <c r="AH20" s="19"/>
      <c r="AK20" t="str">
        <f t="shared" si="20"/>
        <v>m</v>
      </c>
    </row>
    <row r="21" spans="1:37" ht="15.75" thickBot="1" x14ac:dyDescent="0.3">
      <c r="A21" s="31"/>
      <c r="B21" s="31"/>
      <c r="C21" s="29"/>
      <c r="D21" s="29"/>
      <c r="E21" s="29"/>
      <c r="F21" s="57"/>
      <c r="G21" s="58"/>
      <c r="H21" s="57"/>
      <c r="I21" s="57"/>
      <c r="J21" s="29"/>
      <c r="K21" s="50" t="str">
        <f t="shared" si="0"/>
        <v/>
      </c>
      <c r="L21" s="30" t="str">
        <f t="shared" si="1"/>
        <v/>
      </c>
      <c r="M21" s="30" t="str">
        <f t="shared" si="2"/>
        <v/>
      </c>
      <c r="N21" s="30" t="str">
        <f t="shared" si="3"/>
        <v/>
      </c>
      <c r="O21" s="30" t="str">
        <f t="shared" si="4"/>
        <v/>
      </c>
      <c r="P21" s="30" t="e">
        <f t="shared" si="5"/>
        <v>#VALUE!</v>
      </c>
      <c r="Q21" s="30" t="e">
        <f t="shared" si="6"/>
        <v>#VALUE!</v>
      </c>
      <c r="R21" s="30" t="e">
        <f t="shared" si="7"/>
        <v>#VALUE!</v>
      </c>
      <c r="S21" s="30" t="str">
        <f t="shared" si="8"/>
        <v/>
      </c>
      <c r="T21" s="30" t="str">
        <f t="shared" si="9"/>
        <v/>
      </c>
      <c r="U21" s="30" t="str">
        <f t="shared" si="10"/>
        <v/>
      </c>
      <c r="V21" s="30" t="str">
        <f t="shared" si="11"/>
        <v/>
      </c>
      <c r="W21" s="30" t="str">
        <f t="shared" si="12"/>
        <v/>
      </c>
      <c r="X21" s="30" t="str">
        <f t="shared" si="13"/>
        <v/>
      </c>
      <c r="Y21" s="30">
        <f>IF(SUM(S21:X21)=2,IF(L21=2,IF(L21=2,IF(R21-'Barèmes &amp; Options'!H$2&lt;-1,0,1)),""),0)</f>
        <v>0</v>
      </c>
      <c r="Z21" s="30">
        <f t="shared" si="14"/>
        <v>0</v>
      </c>
      <c r="AA21" s="56" t="b">
        <f t="shared" si="15"/>
        <v>0</v>
      </c>
      <c r="AB21" s="56" t="b">
        <f t="shared" si="16"/>
        <v>0</v>
      </c>
      <c r="AC21" s="30" t="str">
        <f t="shared" si="17"/>
        <v/>
      </c>
      <c r="AD21" s="30" t="str">
        <f t="shared" si="18"/>
        <v/>
      </c>
      <c r="AE21" s="30" t="str">
        <f t="shared" si="19"/>
        <v/>
      </c>
      <c r="AF21" s="17"/>
      <c r="AG21" s="18"/>
      <c r="AH21" s="19"/>
      <c r="AK21" t="str">
        <f t="shared" si="20"/>
        <v>m</v>
      </c>
    </row>
    <row r="22" spans="1:37" ht="15.75" thickBot="1" x14ac:dyDescent="0.3">
      <c r="A22" s="31"/>
      <c r="B22" s="31"/>
      <c r="C22" s="29"/>
      <c r="D22" s="29"/>
      <c r="E22" s="29"/>
      <c r="F22" s="57"/>
      <c r="G22" s="58"/>
      <c r="H22" s="57"/>
      <c r="I22" s="57"/>
      <c r="J22" s="29"/>
      <c r="K22" s="50" t="str">
        <f t="shared" si="0"/>
        <v/>
      </c>
      <c r="L22" s="30" t="str">
        <f t="shared" si="1"/>
        <v/>
      </c>
      <c r="M22" s="30" t="str">
        <f t="shared" si="2"/>
        <v/>
      </c>
      <c r="N22" s="30" t="str">
        <f t="shared" si="3"/>
        <v/>
      </c>
      <c r="O22" s="30" t="str">
        <f t="shared" si="4"/>
        <v/>
      </c>
      <c r="P22" s="30" t="e">
        <f t="shared" si="5"/>
        <v>#VALUE!</v>
      </c>
      <c r="Q22" s="30" t="e">
        <f t="shared" si="6"/>
        <v>#VALUE!</v>
      </c>
      <c r="R22" s="30" t="e">
        <f t="shared" si="7"/>
        <v>#VALUE!</v>
      </c>
      <c r="S22" s="30" t="str">
        <f t="shared" si="8"/>
        <v/>
      </c>
      <c r="T22" s="30" t="str">
        <f t="shared" si="9"/>
        <v/>
      </c>
      <c r="U22" s="30" t="str">
        <f t="shared" si="10"/>
        <v/>
      </c>
      <c r="V22" s="30" t="str">
        <f t="shared" si="11"/>
        <v/>
      </c>
      <c r="W22" s="30" t="str">
        <f t="shared" si="12"/>
        <v/>
      </c>
      <c r="X22" s="30" t="str">
        <f t="shared" si="13"/>
        <v/>
      </c>
      <c r="Y22" s="30">
        <f>IF(SUM(S22:X22)=2,IF(L22=2,IF(L22=2,IF(R22-'Barèmes &amp; Options'!H$2&lt;-1,0,1)),""),0)</f>
        <v>0</v>
      </c>
      <c r="Z22" s="30">
        <f t="shared" si="14"/>
        <v>0</v>
      </c>
      <c r="AA22" s="56" t="b">
        <f t="shared" si="15"/>
        <v>0</v>
      </c>
      <c r="AB22" s="56" t="b">
        <f t="shared" si="16"/>
        <v>0</v>
      </c>
      <c r="AC22" s="30" t="str">
        <f t="shared" si="17"/>
        <v/>
      </c>
      <c r="AD22" s="30" t="str">
        <f t="shared" si="18"/>
        <v/>
      </c>
      <c r="AE22" s="30" t="str">
        <f t="shared" si="19"/>
        <v/>
      </c>
      <c r="AF22" s="17"/>
      <c r="AG22" s="18"/>
      <c r="AH22" s="19"/>
      <c r="AK22" t="str">
        <f t="shared" si="20"/>
        <v>m</v>
      </c>
    </row>
    <row r="23" spans="1:37" ht="15.75" thickBot="1" x14ac:dyDescent="0.3">
      <c r="A23" s="31"/>
      <c r="B23" s="31"/>
      <c r="C23" s="29"/>
      <c r="D23" s="29"/>
      <c r="E23" s="29"/>
      <c r="F23" s="57"/>
      <c r="G23" s="58"/>
      <c r="H23" s="57"/>
      <c r="I23" s="57"/>
      <c r="J23" s="29"/>
      <c r="K23" s="50" t="str">
        <f t="shared" si="0"/>
        <v/>
      </c>
      <c r="L23" s="30" t="str">
        <f t="shared" si="1"/>
        <v/>
      </c>
      <c r="M23" s="30" t="str">
        <f t="shared" si="2"/>
        <v/>
      </c>
      <c r="N23" s="30" t="str">
        <f t="shared" si="3"/>
        <v/>
      </c>
      <c r="O23" s="30" t="str">
        <f t="shared" si="4"/>
        <v/>
      </c>
      <c r="P23" s="30" t="e">
        <f t="shared" si="5"/>
        <v>#VALUE!</v>
      </c>
      <c r="Q23" s="30" t="e">
        <f t="shared" si="6"/>
        <v>#VALUE!</v>
      </c>
      <c r="R23" s="30" t="e">
        <f t="shared" si="7"/>
        <v>#VALUE!</v>
      </c>
      <c r="S23" s="30" t="str">
        <f t="shared" si="8"/>
        <v/>
      </c>
      <c r="T23" s="30" t="str">
        <f t="shared" si="9"/>
        <v/>
      </c>
      <c r="U23" s="30" t="str">
        <f t="shared" si="10"/>
        <v/>
      </c>
      <c r="V23" s="30" t="str">
        <f t="shared" si="11"/>
        <v/>
      </c>
      <c r="W23" s="30" t="str">
        <f t="shared" si="12"/>
        <v/>
      </c>
      <c r="X23" s="30" t="str">
        <f t="shared" si="13"/>
        <v/>
      </c>
      <c r="Y23" s="30">
        <f>IF(SUM(S23:X23)=2,IF(L23=2,IF(L23=2,IF(R23-'Barèmes &amp; Options'!H$2&lt;-1,0,1)),""),0)</f>
        <v>0</v>
      </c>
      <c r="Z23" s="30">
        <f t="shared" si="14"/>
        <v>0</v>
      </c>
      <c r="AA23" s="56" t="b">
        <f t="shared" si="15"/>
        <v>0</v>
      </c>
      <c r="AB23" s="56" t="b">
        <f t="shared" si="16"/>
        <v>0</v>
      </c>
      <c r="AC23" s="30" t="str">
        <f t="shared" si="17"/>
        <v/>
      </c>
      <c r="AD23" s="30" t="str">
        <f t="shared" si="18"/>
        <v/>
      </c>
      <c r="AE23" s="30" t="str">
        <f t="shared" si="19"/>
        <v/>
      </c>
      <c r="AF23" s="17"/>
      <c r="AG23" s="18"/>
      <c r="AH23" s="19"/>
      <c r="AK23" t="str">
        <f t="shared" si="20"/>
        <v>m</v>
      </c>
    </row>
    <row r="24" spans="1:37" ht="15.75" thickBot="1" x14ac:dyDescent="0.3">
      <c r="A24" s="31"/>
      <c r="B24" s="31"/>
      <c r="C24" s="29"/>
      <c r="D24" s="29"/>
      <c r="E24" s="29"/>
      <c r="F24" s="57"/>
      <c r="G24" s="58"/>
      <c r="H24" s="57"/>
      <c r="I24" s="57"/>
      <c r="J24" s="29"/>
      <c r="K24" s="50" t="str">
        <f t="shared" si="0"/>
        <v/>
      </c>
      <c r="L24" s="30" t="str">
        <f t="shared" si="1"/>
        <v/>
      </c>
      <c r="M24" s="30" t="str">
        <f t="shared" si="2"/>
        <v/>
      </c>
      <c r="N24" s="30" t="str">
        <f t="shared" si="3"/>
        <v/>
      </c>
      <c r="O24" s="30" t="str">
        <f t="shared" si="4"/>
        <v/>
      </c>
      <c r="P24" s="30" t="e">
        <f t="shared" si="5"/>
        <v>#VALUE!</v>
      </c>
      <c r="Q24" s="30" t="e">
        <f t="shared" si="6"/>
        <v>#VALUE!</v>
      </c>
      <c r="R24" s="30" t="e">
        <f t="shared" si="7"/>
        <v>#VALUE!</v>
      </c>
      <c r="S24" s="30" t="str">
        <f t="shared" si="8"/>
        <v/>
      </c>
      <c r="T24" s="30" t="str">
        <f t="shared" si="9"/>
        <v/>
      </c>
      <c r="U24" s="30" t="str">
        <f t="shared" si="10"/>
        <v/>
      </c>
      <c r="V24" s="30" t="str">
        <f t="shared" si="11"/>
        <v/>
      </c>
      <c r="W24" s="30" t="str">
        <f t="shared" si="12"/>
        <v/>
      </c>
      <c r="X24" s="30" t="str">
        <f t="shared" si="13"/>
        <v/>
      </c>
      <c r="Y24" s="30">
        <f>IF(SUM(S24:X24)=2,IF(L24=2,IF(L24=2,IF(R24-'Barèmes &amp; Options'!H$2&lt;-1,0,1)),""),0)</f>
        <v>0</v>
      </c>
      <c r="Z24" s="30">
        <f t="shared" si="14"/>
        <v>0</v>
      </c>
      <c r="AA24" s="56" t="b">
        <f t="shared" si="15"/>
        <v>0</v>
      </c>
      <c r="AB24" s="56" t="b">
        <f t="shared" si="16"/>
        <v>0</v>
      </c>
      <c r="AC24" s="30" t="str">
        <f t="shared" si="17"/>
        <v/>
      </c>
      <c r="AD24" s="30" t="str">
        <f t="shared" si="18"/>
        <v/>
      </c>
      <c r="AE24" s="30" t="str">
        <f t="shared" si="19"/>
        <v/>
      </c>
      <c r="AF24" s="17"/>
      <c r="AG24" s="18"/>
      <c r="AH24" s="19"/>
      <c r="AK24" t="str">
        <f t="shared" si="20"/>
        <v>m</v>
      </c>
    </row>
    <row r="25" spans="1:37" ht="15.75" thickBot="1" x14ac:dyDescent="0.3">
      <c r="A25" s="31"/>
      <c r="B25" s="31"/>
      <c r="C25" s="29"/>
      <c r="D25" s="29"/>
      <c r="E25" s="29"/>
      <c r="F25" s="57"/>
      <c r="G25" s="58"/>
      <c r="H25" s="57"/>
      <c r="I25" s="57"/>
      <c r="J25" s="29"/>
      <c r="K25" s="50" t="str">
        <f t="shared" si="0"/>
        <v/>
      </c>
      <c r="L25" s="30" t="str">
        <f t="shared" si="1"/>
        <v/>
      </c>
      <c r="M25" s="30" t="str">
        <f t="shared" si="2"/>
        <v/>
      </c>
      <c r="N25" s="30" t="str">
        <f t="shared" si="3"/>
        <v/>
      </c>
      <c r="O25" s="30" t="str">
        <f t="shared" si="4"/>
        <v/>
      </c>
      <c r="P25" s="30" t="e">
        <f t="shared" si="5"/>
        <v>#VALUE!</v>
      </c>
      <c r="Q25" s="30" t="e">
        <f t="shared" si="6"/>
        <v>#VALUE!</v>
      </c>
      <c r="R25" s="30" t="e">
        <f t="shared" si="7"/>
        <v>#VALUE!</v>
      </c>
      <c r="S25" s="30" t="str">
        <f t="shared" si="8"/>
        <v/>
      </c>
      <c r="T25" s="30" t="str">
        <f t="shared" si="9"/>
        <v/>
      </c>
      <c r="U25" s="30" t="str">
        <f t="shared" si="10"/>
        <v/>
      </c>
      <c r="V25" s="30" t="str">
        <f t="shared" si="11"/>
        <v/>
      </c>
      <c r="W25" s="30" t="str">
        <f t="shared" si="12"/>
        <v/>
      </c>
      <c r="X25" s="30" t="str">
        <f t="shared" si="13"/>
        <v/>
      </c>
      <c r="Y25" s="30">
        <f>IF(SUM(S25:X25)=2,IF(L25=2,IF(L25=2,IF(R25-'Barèmes &amp; Options'!H$2&lt;-1,0,1)),""),0)</f>
        <v>0</v>
      </c>
      <c r="Z25" s="30">
        <f t="shared" si="14"/>
        <v>0</v>
      </c>
      <c r="AA25" s="56" t="b">
        <f t="shared" si="15"/>
        <v>0</v>
      </c>
      <c r="AB25" s="56" t="b">
        <f t="shared" si="16"/>
        <v>0</v>
      </c>
      <c r="AC25" s="30" t="str">
        <f t="shared" si="17"/>
        <v/>
      </c>
      <c r="AD25" s="30" t="str">
        <f t="shared" si="18"/>
        <v/>
      </c>
      <c r="AE25" s="30" t="str">
        <f t="shared" si="19"/>
        <v/>
      </c>
      <c r="AF25" s="17"/>
      <c r="AG25" s="18"/>
      <c r="AH25" s="19"/>
      <c r="AK25" t="str">
        <f t="shared" si="20"/>
        <v>m</v>
      </c>
    </row>
    <row r="26" spans="1:37" ht="15.75" thickBot="1" x14ac:dyDescent="0.3">
      <c r="A26" s="31"/>
      <c r="B26" s="31"/>
      <c r="C26" s="29"/>
      <c r="D26" s="29"/>
      <c r="E26" s="29"/>
      <c r="F26" s="57"/>
      <c r="G26" s="58"/>
      <c r="H26" s="57"/>
      <c r="I26" s="57"/>
      <c r="J26" s="29"/>
      <c r="K26" s="50" t="str">
        <f t="shared" si="0"/>
        <v/>
      </c>
      <c r="L26" s="30" t="str">
        <f t="shared" si="1"/>
        <v/>
      </c>
      <c r="M26" s="30" t="str">
        <f t="shared" si="2"/>
        <v/>
      </c>
      <c r="N26" s="30" t="str">
        <f t="shared" si="3"/>
        <v/>
      </c>
      <c r="O26" s="30" t="str">
        <f t="shared" si="4"/>
        <v/>
      </c>
      <c r="P26" s="30" t="e">
        <f t="shared" si="5"/>
        <v>#VALUE!</v>
      </c>
      <c r="Q26" s="30" t="e">
        <f t="shared" si="6"/>
        <v>#VALUE!</v>
      </c>
      <c r="R26" s="30" t="e">
        <f t="shared" si="7"/>
        <v>#VALUE!</v>
      </c>
      <c r="S26" s="30" t="str">
        <f t="shared" si="8"/>
        <v/>
      </c>
      <c r="T26" s="30" t="str">
        <f t="shared" si="9"/>
        <v/>
      </c>
      <c r="U26" s="30" t="str">
        <f t="shared" si="10"/>
        <v/>
      </c>
      <c r="V26" s="30" t="str">
        <f t="shared" si="11"/>
        <v/>
      </c>
      <c r="W26" s="30" t="str">
        <f t="shared" si="12"/>
        <v/>
      </c>
      <c r="X26" s="30" t="str">
        <f t="shared" si="13"/>
        <v/>
      </c>
      <c r="Y26" s="30">
        <f>IF(SUM(S26:X26)=2,IF(L26=2,IF(L26=2,IF(R26-'Barèmes &amp; Options'!H$2&lt;-1,0,1)),""),0)</f>
        <v>0</v>
      </c>
      <c r="Z26" s="30">
        <f t="shared" si="14"/>
        <v>0</v>
      </c>
      <c r="AA26" s="56" t="b">
        <f t="shared" si="15"/>
        <v>0</v>
      </c>
      <c r="AB26" s="56" t="b">
        <f t="shared" si="16"/>
        <v>0</v>
      </c>
      <c r="AC26" s="30" t="str">
        <f t="shared" si="17"/>
        <v/>
      </c>
      <c r="AD26" s="30" t="str">
        <f t="shared" si="18"/>
        <v/>
      </c>
      <c r="AE26" s="30" t="str">
        <f t="shared" si="19"/>
        <v/>
      </c>
      <c r="AF26" s="17"/>
      <c r="AG26" s="18"/>
      <c r="AH26" s="19"/>
      <c r="AK26" t="str">
        <f t="shared" si="20"/>
        <v>m</v>
      </c>
    </row>
    <row r="27" spans="1:37" ht="15.75" thickBot="1" x14ac:dyDescent="0.3">
      <c r="A27" s="31"/>
      <c r="B27" s="31"/>
      <c r="C27" s="29"/>
      <c r="D27" s="29"/>
      <c r="E27" s="29"/>
      <c r="F27" s="57"/>
      <c r="G27" s="58"/>
      <c r="H27" s="57"/>
      <c r="I27" s="57"/>
      <c r="J27" s="29"/>
      <c r="K27" s="50" t="str">
        <f t="shared" si="0"/>
        <v/>
      </c>
      <c r="L27" s="30" t="str">
        <f t="shared" si="1"/>
        <v/>
      </c>
      <c r="M27" s="30" t="str">
        <f t="shared" si="2"/>
        <v/>
      </c>
      <c r="N27" s="30" t="str">
        <f t="shared" si="3"/>
        <v/>
      </c>
      <c r="O27" s="30" t="str">
        <f t="shared" si="4"/>
        <v/>
      </c>
      <c r="P27" s="30" t="e">
        <f t="shared" si="5"/>
        <v>#VALUE!</v>
      </c>
      <c r="Q27" s="30" t="e">
        <f t="shared" si="6"/>
        <v>#VALUE!</v>
      </c>
      <c r="R27" s="30" t="e">
        <f t="shared" si="7"/>
        <v>#VALUE!</v>
      </c>
      <c r="S27" s="30" t="str">
        <f t="shared" si="8"/>
        <v/>
      </c>
      <c r="T27" s="30" t="str">
        <f t="shared" si="9"/>
        <v/>
      </c>
      <c r="U27" s="30" t="str">
        <f t="shared" si="10"/>
        <v/>
      </c>
      <c r="V27" s="30" t="str">
        <f t="shared" si="11"/>
        <v/>
      </c>
      <c r="W27" s="30" t="str">
        <f t="shared" si="12"/>
        <v/>
      </c>
      <c r="X27" s="30" t="str">
        <f t="shared" si="13"/>
        <v/>
      </c>
      <c r="Y27" s="30">
        <f>IF(SUM(S27:X27)=2,IF(L27=2,IF(L27=2,IF(R27-'Barèmes &amp; Options'!H$2&lt;-1,0,1)),""),0)</f>
        <v>0</v>
      </c>
      <c r="Z27" s="30">
        <f t="shared" si="14"/>
        <v>0</v>
      </c>
      <c r="AA27" s="56" t="b">
        <f t="shared" si="15"/>
        <v>0</v>
      </c>
      <c r="AB27" s="56" t="b">
        <f t="shared" si="16"/>
        <v>0</v>
      </c>
      <c r="AC27" s="30" t="str">
        <f t="shared" si="17"/>
        <v/>
      </c>
      <c r="AD27" s="30" t="str">
        <f t="shared" si="18"/>
        <v/>
      </c>
      <c r="AE27" s="30" t="str">
        <f t="shared" si="19"/>
        <v/>
      </c>
      <c r="AF27" s="17"/>
      <c r="AG27" s="18"/>
      <c r="AH27" s="19"/>
      <c r="AK27" t="str">
        <f t="shared" si="20"/>
        <v>m</v>
      </c>
    </row>
    <row r="28" spans="1:37" ht="15.75" thickBot="1" x14ac:dyDescent="0.3">
      <c r="A28" s="31"/>
      <c r="B28" s="31"/>
      <c r="C28" s="29"/>
      <c r="D28" s="29"/>
      <c r="E28" s="29"/>
      <c r="F28" s="57"/>
      <c r="G28" s="58"/>
      <c r="H28" s="57"/>
      <c r="I28" s="57"/>
      <c r="J28" s="29"/>
      <c r="K28" s="50" t="str">
        <f t="shared" si="0"/>
        <v/>
      </c>
      <c r="L28" s="30" t="str">
        <f t="shared" si="1"/>
        <v/>
      </c>
      <c r="M28" s="30" t="str">
        <f t="shared" si="2"/>
        <v/>
      </c>
      <c r="N28" s="30" t="str">
        <f t="shared" si="3"/>
        <v/>
      </c>
      <c r="O28" s="30" t="str">
        <f t="shared" si="4"/>
        <v/>
      </c>
      <c r="P28" s="30" t="e">
        <f t="shared" si="5"/>
        <v>#VALUE!</v>
      </c>
      <c r="Q28" s="30" t="e">
        <f t="shared" si="6"/>
        <v>#VALUE!</v>
      </c>
      <c r="R28" s="30" t="e">
        <f t="shared" si="7"/>
        <v>#VALUE!</v>
      </c>
      <c r="S28" s="30" t="str">
        <f t="shared" si="8"/>
        <v/>
      </c>
      <c r="T28" s="30" t="str">
        <f t="shared" si="9"/>
        <v/>
      </c>
      <c r="U28" s="30" t="str">
        <f t="shared" si="10"/>
        <v/>
      </c>
      <c r="V28" s="30" t="str">
        <f t="shared" si="11"/>
        <v/>
      </c>
      <c r="W28" s="30" t="str">
        <f t="shared" si="12"/>
        <v/>
      </c>
      <c r="X28" s="30" t="str">
        <f t="shared" si="13"/>
        <v/>
      </c>
      <c r="Y28" s="30">
        <f>IF(SUM(S28:X28)=2,IF(L28=2,IF(L28=2,IF(R28-'Barèmes &amp; Options'!H$2&lt;-1,0,1)),""),0)</f>
        <v>0</v>
      </c>
      <c r="Z28" s="30">
        <f t="shared" si="14"/>
        <v>0</v>
      </c>
      <c r="AA28" s="56" t="b">
        <f t="shared" si="15"/>
        <v>0</v>
      </c>
      <c r="AB28" s="56" t="b">
        <f t="shared" si="16"/>
        <v>0</v>
      </c>
      <c r="AC28" s="30" t="str">
        <f t="shared" si="17"/>
        <v/>
      </c>
      <c r="AD28" s="30" t="str">
        <f t="shared" si="18"/>
        <v/>
      </c>
      <c r="AE28" s="30" t="str">
        <f t="shared" si="19"/>
        <v/>
      </c>
      <c r="AF28" s="17"/>
      <c r="AG28" s="18"/>
      <c r="AH28" s="19"/>
      <c r="AK28" t="str">
        <f t="shared" si="20"/>
        <v>m</v>
      </c>
    </row>
    <row r="29" spans="1:37" ht="15.75" thickBot="1" x14ac:dyDescent="0.3">
      <c r="A29" s="31"/>
      <c r="B29" s="31"/>
      <c r="C29" s="29"/>
      <c r="D29" s="29"/>
      <c r="E29" s="29"/>
      <c r="F29" s="57"/>
      <c r="G29" s="58"/>
      <c r="H29" s="57"/>
      <c r="I29" s="57"/>
      <c r="J29" s="29"/>
      <c r="K29" s="50" t="str">
        <f t="shared" si="0"/>
        <v/>
      </c>
      <c r="L29" s="30" t="str">
        <f t="shared" si="1"/>
        <v/>
      </c>
      <c r="M29" s="30" t="str">
        <f t="shared" si="2"/>
        <v/>
      </c>
      <c r="N29" s="30" t="str">
        <f t="shared" si="3"/>
        <v/>
      </c>
      <c r="O29" s="30" t="str">
        <f t="shared" si="4"/>
        <v/>
      </c>
      <c r="P29" s="30" t="e">
        <f t="shared" si="5"/>
        <v>#VALUE!</v>
      </c>
      <c r="Q29" s="30" t="e">
        <f t="shared" si="6"/>
        <v>#VALUE!</v>
      </c>
      <c r="R29" s="30" t="e">
        <f t="shared" si="7"/>
        <v>#VALUE!</v>
      </c>
      <c r="S29" s="30" t="str">
        <f t="shared" si="8"/>
        <v/>
      </c>
      <c r="T29" s="30" t="str">
        <f t="shared" si="9"/>
        <v/>
      </c>
      <c r="U29" s="30" t="str">
        <f t="shared" si="10"/>
        <v/>
      </c>
      <c r="V29" s="30" t="str">
        <f t="shared" si="11"/>
        <v/>
      </c>
      <c r="W29" s="30" t="str">
        <f t="shared" si="12"/>
        <v/>
      </c>
      <c r="X29" s="30" t="str">
        <f t="shared" si="13"/>
        <v/>
      </c>
      <c r="Y29" s="30">
        <f>IF(SUM(S29:X29)=2,IF(L29=2,IF(L29=2,IF(R29-'Barèmes &amp; Options'!H$2&lt;-1,0,1)),""),0)</f>
        <v>0</v>
      </c>
      <c r="Z29" s="30">
        <f t="shared" si="14"/>
        <v>0</v>
      </c>
      <c r="AA29" s="56" t="b">
        <f t="shared" si="15"/>
        <v>0</v>
      </c>
      <c r="AB29" s="56" t="b">
        <f t="shared" si="16"/>
        <v>0</v>
      </c>
      <c r="AC29" s="30" t="str">
        <f t="shared" si="17"/>
        <v/>
      </c>
      <c r="AD29" s="30" t="str">
        <f t="shared" si="18"/>
        <v/>
      </c>
      <c r="AE29" s="30" t="str">
        <f t="shared" si="19"/>
        <v/>
      </c>
      <c r="AF29" s="17"/>
      <c r="AG29" s="18"/>
      <c r="AH29" s="19"/>
      <c r="AK29" t="str">
        <f t="shared" si="20"/>
        <v>m</v>
      </c>
    </row>
    <row r="30" spans="1:37" ht="15.75" thickBot="1" x14ac:dyDescent="0.3">
      <c r="A30" s="31"/>
      <c r="B30" s="31"/>
      <c r="C30" s="29"/>
      <c r="D30" s="29"/>
      <c r="E30" s="29"/>
      <c r="F30" s="57"/>
      <c r="G30" s="58"/>
      <c r="H30" s="57"/>
      <c r="I30" s="57"/>
      <c r="J30" s="29"/>
      <c r="K30" s="50" t="str">
        <f t="shared" si="0"/>
        <v/>
      </c>
      <c r="L30" s="30" t="str">
        <f t="shared" si="1"/>
        <v/>
      </c>
      <c r="M30" s="30" t="str">
        <f t="shared" si="2"/>
        <v/>
      </c>
      <c r="N30" s="30" t="str">
        <f t="shared" si="3"/>
        <v/>
      </c>
      <c r="O30" s="30" t="str">
        <f t="shared" si="4"/>
        <v/>
      </c>
      <c r="P30" s="30" t="e">
        <f t="shared" si="5"/>
        <v>#VALUE!</v>
      </c>
      <c r="Q30" s="30" t="e">
        <f t="shared" si="6"/>
        <v>#VALUE!</v>
      </c>
      <c r="R30" s="30" t="e">
        <f t="shared" si="7"/>
        <v>#VALUE!</v>
      </c>
      <c r="S30" s="30" t="str">
        <f t="shared" si="8"/>
        <v/>
      </c>
      <c r="T30" s="30" t="str">
        <f t="shared" si="9"/>
        <v/>
      </c>
      <c r="U30" s="30" t="str">
        <f t="shared" si="10"/>
        <v/>
      </c>
      <c r="V30" s="30" t="str">
        <f t="shared" si="11"/>
        <v/>
      </c>
      <c r="W30" s="30" t="str">
        <f t="shared" si="12"/>
        <v/>
      </c>
      <c r="X30" s="30" t="str">
        <f t="shared" si="13"/>
        <v/>
      </c>
      <c r="Y30" s="30">
        <f>IF(SUM(S30:X30)=2,IF(L30=2,IF(L30=2,IF(R30-'Barèmes &amp; Options'!H$2&lt;-1,0,1)),""),0)</f>
        <v>0</v>
      </c>
      <c r="Z30" s="30">
        <f t="shared" si="14"/>
        <v>0</v>
      </c>
      <c r="AA30" s="56" t="b">
        <f t="shared" si="15"/>
        <v>0</v>
      </c>
      <c r="AB30" s="56" t="b">
        <f t="shared" si="16"/>
        <v>0</v>
      </c>
      <c r="AC30" s="30" t="str">
        <f t="shared" si="17"/>
        <v/>
      </c>
      <c r="AD30" s="30" t="str">
        <f t="shared" si="18"/>
        <v/>
      </c>
      <c r="AE30" s="30" t="str">
        <f t="shared" si="19"/>
        <v/>
      </c>
      <c r="AF30" s="17"/>
      <c r="AG30" s="18"/>
      <c r="AH30" s="19"/>
      <c r="AK30" t="str">
        <f t="shared" si="20"/>
        <v>m</v>
      </c>
    </row>
    <row r="31" spans="1:37" ht="15.75" thickBot="1" x14ac:dyDescent="0.3">
      <c r="A31" s="31"/>
      <c r="B31" s="31"/>
      <c r="C31" s="29"/>
      <c r="D31" s="29"/>
      <c r="E31" s="29"/>
      <c r="F31" s="57"/>
      <c r="G31" s="58"/>
      <c r="H31" s="57"/>
      <c r="I31" s="57"/>
      <c r="J31" s="29"/>
      <c r="K31" s="50" t="str">
        <f t="shared" si="0"/>
        <v/>
      </c>
      <c r="L31" s="30" t="str">
        <f t="shared" si="1"/>
        <v/>
      </c>
      <c r="M31" s="30" t="str">
        <f t="shared" si="2"/>
        <v/>
      </c>
      <c r="N31" s="30" t="str">
        <f t="shared" si="3"/>
        <v/>
      </c>
      <c r="O31" s="30" t="str">
        <f t="shared" si="4"/>
        <v/>
      </c>
      <c r="P31" s="30" t="e">
        <f t="shared" si="5"/>
        <v>#VALUE!</v>
      </c>
      <c r="Q31" s="30" t="e">
        <f t="shared" si="6"/>
        <v>#VALUE!</v>
      </c>
      <c r="R31" s="30" t="e">
        <f t="shared" si="7"/>
        <v>#VALUE!</v>
      </c>
      <c r="S31" s="30" t="str">
        <f t="shared" si="8"/>
        <v/>
      </c>
      <c r="T31" s="30" t="str">
        <f t="shared" si="9"/>
        <v/>
      </c>
      <c r="U31" s="30" t="str">
        <f t="shared" si="10"/>
        <v/>
      </c>
      <c r="V31" s="30" t="str">
        <f t="shared" si="11"/>
        <v/>
      </c>
      <c r="W31" s="30" t="str">
        <f t="shared" si="12"/>
        <v/>
      </c>
      <c r="X31" s="30" t="str">
        <f t="shared" si="13"/>
        <v/>
      </c>
      <c r="Y31" s="30">
        <f>IF(SUM(S31:X31)=2,IF(L31=2,IF(L31=2,IF(R31-'Barèmes &amp; Options'!H$2&lt;-1,0,1)),""),0)</f>
        <v>0</v>
      </c>
      <c r="Z31" s="30">
        <f t="shared" si="14"/>
        <v>0</v>
      </c>
      <c r="AA31" s="56" t="b">
        <f t="shared" si="15"/>
        <v>0</v>
      </c>
      <c r="AB31" s="56" t="b">
        <f t="shared" si="16"/>
        <v>0</v>
      </c>
      <c r="AC31" s="30" t="str">
        <f t="shared" si="17"/>
        <v/>
      </c>
      <c r="AD31" s="30" t="str">
        <f t="shared" si="18"/>
        <v/>
      </c>
      <c r="AE31" s="30" t="str">
        <f t="shared" si="19"/>
        <v/>
      </c>
      <c r="AF31" s="17"/>
      <c r="AG31" s="18"/>
      <c r="AH31" s="19"/>
      <c r="AK31" t="str">
        <f t="shared" si="20"/>
        <v>m</v>
      </c>
    </row>
    <row r="32" spans="1:37" ht="15.75" thickBot="1" x14ac:dyDescent="0.3">
      <c r="A32" s="31"/>
      <c r="B32" s="31"/>
      <c r="C32" s="29"/>
      <c r="D32" s="29"/>
      <c r="E32" s="29"/>
      <c r="F32" s="57"/>
      <c r="G32" s="58"/>
      <c r="H32" s="57"/>
      <c r="I32" s="57"/>
      <c r="J32" s="29"/>
      <c r="K32" s="50" t="str">
        <f t="shared" si="0"/>
        <v/>
      </c>
      <c r="L32" s="30" t="str">
        <f t="shared" si="1"/>
        <v/>
      </c>
      <c r="M32" s="30" t="str">
        <f t="shared" si="2"/>
        <v/>
      </c>
      <c r="N32" s="30" t="str">
        <f t="shared" si="3"/>
        <v/>
      </c>
      <c r="O32" s="30" t="str">
        <f t="shared" si="4"/>
        <v/>
      </c>
      <c r="P32" s="30" t="e">
        <f t="shared" si="5"/>
        <v>#VALUE!</v>
      </c>
      <c r="Q32" s="30" t="e">
        <f t="shared" si="6"/>
        <v>#VALUE!</v>
      </c>
      <c r="R32" s="30" t="e">
        <f t="shared" si="7"/>
        <v>#VALUE!</v>
      </c>
      <c r="S32" s="30" t="str">
        <f t="shared" si="8"/>
        <v/>
      </c>
      <c r="T32" s="30" t="str">
        <f t="shared" si="9"/>
        <v/>
      </c>
      <c r="U32" s="30" t="str">
        <f t="shared" si="10"/>
        <v/>
      </c>
      <c r="V32" s="30" t="str">
        <f t="shared" si="11"/>
        <v/>
      </c>
      <c r="W32" s="30" t="str">
        <f t="shared" si="12"/>
        <v/>
      </c>
      <c r="X32" s="30" t="str">
        <f t="shared" si="13"/>
        <v/>
      </c>
      <c r="Y32" s="30">
        <f>IF(SUM(S32:X32)=2,IF(L32=2,IF(L32=2,IF(R32-'Barèmes &amp; Options'!H$2&lt;-1,0,1)),""),0)</f>
        <v>0</v>
      </c>
      <c r="Z32" s="30">
        <f t="shared" si="14"/>
        <v>0</v>
      </c>
      <c r="AA32" s="56" t="b">
        <f t="shared" si="15"/>
        <v>0</v>
      </c>
      <c r="AB32" s="56" t="b">
        <f t="shared" si="16"/>
        <v>0</v>
      </c>
      <c r="AC32" s="30" t="str">
        <f t="shared" si="17"/>
        <v/>
      </c>
      <c r="AD32" s="30" t="str">
        <f t="shared" si="18"/>
        <v/>
      </c>
      <c r="AE32" s="30" t="str">
        <f t="shared" si="19"/>
        <v/>
      </c>
      <c r="AF32" s="17"/>
      <c r="AG32" s="18"/>
      <c r="AH32" s="19"/>
      <c r="AK32" t="str">
        <f t="shared" si="20"/>
        <v>m</v>
      </c>
    </row>
    <row r="33" spans="1:37" ht="15.75" thickBot="1" x14ac:dyDescent="0.3">
      <c r="A33" s="31"/>
      <c r="B33" s="31"/>
      <c r="C33" s="29"/>
      <c r="D33" s="29"/>
      <c r="E33" s="29"/>
      <c r="F33" s="57"/>
      <c r="G33" s="58"/>
      <c r="H33" s="57"/>
      <c r="I33" s="57"/>
      <c r="J33" s="29"/>
      <c r="K33" s="50" t="str">
        <f t="shared" si="0"/>
        <v/>
      </c>
      <c r="L33" s="30" t="str">
        <f t="shared" si="1"/>
        <v/>
      </c>
      <c r="M33" s="30" t="str">
        <f t="shared" si="2"/>
        <v/>
      </c>
      <c r="N33" s="30" t="str">
        <f t="shared" si="3"/>
        <v/>
      </c>
      <c r="O33" s="30" t="str">
        <f t="shared" si="4"/>
        <v/>
      </c>
      <c r="P33" s="30" t="e">
        <f t="shared" si="5"/>
        <v>#VALUE!</v>
      </c>
      <c r="Q33" s="30" t="e">
        <f t="shared" si="6"/>
        <v>#VALUE!</v>
      </c>
      <c r="R33" s="30" t="e">
        <f t="shared" si="7"/>
        <v>#VALUE!</v>
      </c>
      <c r="S33" s="30" t="str">
        <f t="shared" si="8"/>
        <v/>
      </c>
      <c r="T33" s="30" t="str">
        <f t="shared" si="9"/>
        <v/>
      </c>
      <c r="U33" s="30" t="str">
        <f t="shared" si="10"/>
        <v/>
      </c>
      <c r="V33" s="30" t="str">
        <f t="shared" si="11"/>
        <v/>
      </c>
      <c r="W33" s="30" t="str">
        <f t="shared" si="12"/>
        <v/>
      </c>
      <c r="X33" s="30" t="str">
        <f t="shared" si="13"/>
        <v/>
      </c>
      <c r="Y33" s="30">
        <f>IF(SUM(S33:X33)=2,IF(L33=2,IF(L33=2,IF(R33-'Barèmes &amp; Options'!H$2&lt;-1,0,1)),""),0)</f>
        <v>0</v>
      </c>
      <c r="Z33" s="30">
        <f t="shared" si="14"/>
        <v>0</v>
      </c>
      <c r="AA33" s="56" t="b">
        <f t="shared" si="15"/>
        <v>0</v>
      </c>
      <c r="AB33" s="56" t="b">
        <f t="shared" si="16"/>
        <v>0</v>
      </c>
      <c r="AC33" s="30" t="str">
        <f t="shared" si="17"/>
        <v/>
      </c>
      <c r="AD33" s="30" t="str">
        <f t="shared" si="18"/>
        <v/>
      </c>
      <c r="AE33" s="30" t="str">
        <f t="shared" si="19"/>
        <v/>
      </c>
      <c r="AF33" s="17"/>
      <c r="AG33" s="18"/>
      <c r="AH33" s="19"/>
      <c r="AK33" t="str">
        <f t="shared" si="20"/>
        <v>m</v>
      </c>
    </row>
    <row r="34" spans="1:37" ht="15.75" thickBot="1" x14ac:dyDescent="0.3">
      <c r="A34" s="31"/>
      <c r="B34" s="31"/>
      <c r="C34" s="29"/>
      <c r="D34" s="29"/>
      <c r="E34" s="29"/>
      <c r="F34" s="57"/>
      <c r="G34" s="58"/>
      <c r="H34" s="57"/>
      <c r="I34" s="57"/>
      <c r="J34" s="29"/>
      <c r="K34" s="50" t="str">
        <f t="shared" si="0"/>
        <v/>
      </c>
      <c r="L34" s="30" t="str">
        <f t="shared" si="1"/>
        <v/>
      </c>
      <c r="M34" s="30" t="str">
        <f t="shared" si="2"/>
        <v/>
      </c>
      <c r="N34" s="30" t="str">
        <f t="shared" si="3"/>
        <v/>
      </c>
      <c r="O34" s="30" t="str">
        <f t="shared" si="4"/>
        <v/>
      </c>
      <c r="P34" s="30" t="e">
        <f t="shared" si="5"/>
        <v>#VALUE!</v>
      </c>
      <c r="Q34" s="30" t="e">
        <f t="shared" si="6"/>
        <v>#VALUE!</v>
      </c>
      <c r="R34" s="30" t="e">
        <f t="shared" si="7"/>
        <v>#VALUE!</v>
      </c>
      <c r="S34" s="30" t="str">
        <f t="shared" si="8"/>
        <v/>
      </c>
      <c r="T34" s="30" t="str">
        <f t="shared" si="9"/>
        <v/>
      </c>
      <c r="U34" s="30" t="str">
        <f t="shared" si="10"/>
        <v/>
      </c>
      <c r="V34" s="30" t="str">
        <f t="shared" si="11"/>
        <v/>
      </c>
      <c r="W34" s="30" t="str">
        <f t="shared" si="12"/>
        <v/>
      </c>
      <c r="X34" s="30" t="str">
        <f t="shared" si="13"/>
        <v/>
      </c>
      <c r="Y34" s="30">
        <f>IF(SUM(S34:X34)=2,IF(L34=2,IF(L34=2,IF(R34-'Barèmes &amp; Options'!H$2&lt;-1,0,1)),""),0)</f>
        <v>0</v>
      </c>
      <c r="Z34" s="30">
        <f t="shared" si="14"/>
        <v>0</v>
      </c>
      <c r="AA34" s="56" t="b">
        <f t="shared" si="15"/>
        <v>0</v>
      </c>
      <c r="AB34" s="56" t="b">
        <f t="shared" si="16"/>
        <v>0</v>
      </c>
      <c r="AC34" s="30" t="str">
        <f t="shared" si="17"/>
        <v/>
      </c>
      <c r="AD34" s="30" t="str">
        <f t="shared" si="18"/>
        <v/>
      </c>
      <c r="AE34" s="30" t="str">
        <f t="shared" si="19"/>
        <v/>
      </c>
      <c r="AF34" s="17"/>
      <c r="AG34" s="18"/>
      <c r="AH34" s="19"/>
      <c r="AK34" t="str">
        <f t="shared" si="20"/>
        <v>m</v>
      </c>
    </row>
    <row r="35" spans="1:37" ht="15.75" thickBot="1" x14ac:dyDescent="0.3">
      <c r="A35" s="31"/>
      <c r="B35" s="31"/>
      <c r="C35" s="29"/>
      <c r="D35" s="29"/>
      <c r="E35" s="29"/>
      <c r="F35" s="57"/>
      <c r="G35" s="58"/>
      <c r="H35" s="57"/>
      <c r="I35" s="57"/>
      <c r="J35" s="29"/>
      <c r="K35" s="50" t="str">
        <f t="shared" si="0"/>
        <v/>
      </c>
      <c r="L35" s="30" t="str">
        <f t="shared" si="1"/>
        <v/>
      </c>
      <c r="M35" s="30" t="str">
        <f t="shared" si="2"/>
        <v/>
      </c>
      <c r="N35" s="30" t="str">
        <f t="shared" si="3"/>
        <v/>
      </c>
      <c r="O35" s="30" t="str">
        <f t="shared" si="4"/>
        <v/>
      </c>
      <c r="P35" s="30" t="e">
        <f t="shared" si="5"/>
        <v>#VALUE!</v>
      </c>
      <c r="Q35" s="30" t="e">
        <f t="shared" si="6"/>
        <v>#VALUE!</v>
      </c>
      <c r="R35" s="30" t="e">
        <f t="shared" si="7"/>
        <v>#VALUE!</v>
      </c>
      <c r="S35" s="30" t="str">
        <f t="shared" si="8"/>
        <v/>
      </c>
      <c r="T35" s="30" t="str">
        <f t="shared" si="9"/>
        <v/>
      </c>
      <c r="U35" s="30" t="str">
        <f t="shared" si="10"/>
        <v/>
      </c>
      <c r="V35" s="30" t="str">
        <f t="shared" si="11"/>
        <v/>
      </c>
      <c r="W35" s="30" t="str">
        <f t="shared" si="12"/>
        <v/>
      </c>
      <c r="X35" s="30" t="str">
        <f t="shared" si="13"/>
        <v/>
      </c>
      <c r="Y35" s="30">
        <f>IF(SUM(S35:X35)=2,IF(L35=2,IF(L35=2,IF(R35-'Barèmes &amp; Options'!H$2&lt;-1,0,1)),""),0)</f>
        <v>0</v>
      </c>
      <c r="Z35" s="30">
        <f t="shared" si="14"/>
        <v>0</v>
      </c>
      <c r="AA35" s="56" t="b">
        <f t="shared" si="15"/>
        <v>0</v>
      </c>
      <c r="AB35" s="56" t="b">
        <f t="shared" si="16"/>
        <v>0</v>
      </c>
      <c r="AC35" s="30" t="str">
        <f t="shared" si="17"/>
        <v/>
      </c>
      <c r="AD35" s="30" t="str">
        <f t="shared" si="18"/>
        <v/>
      </c>
      <c r="AE35" s="30" t="str">
        <f t="shared" si="19"/>
        <v/>
      </c>
      <c r="AF35" s="17"/>
      <c r="AG35" s="18"/>
      <c r="AH35" s="19"/>
      <c r="AK35" t="str">
        <f t="shared" si="20"/>
        <v>m</v>
      </c>
    </row>
    <row r="36" spans="1:37" ht="15.75" thickBot="1" x14ac:dyDescent="0.3">
      <c r="A36" s="31"/>
      <c r="B36" s="31"/>
      <c r="C36" s="29"/>
      <c r="D36" s="29"/>
      <c r="E36" s="29"/>
      <c r="F36" s="57"/>
      <c r="G36" s="58"/>
      <c r="H36" s="57"/>
      <c r="I36" s="57"/>
      <c r="J36" s="29"/>
      <c r="K36" s="50" t="str">
        <f t="shared" ref="K36:K67" si="21">IF(AND(O36&lt;&gt;"",N36&lt;&gt;"",M36&lt;&gt;""),(INT(((INT($M36)*60)+(($M36-INT($M36))*100)+(INT($N36)*60)+(($N36-INT($N36))*100)+(INT($O36)*60)+(($O36-INT($O36))*100))/60)+MOD(((INT($M36)*60)+(($M36-INT($M36))*100)+(INT($N36)*60)+(($N36-INT($N36))*100)+(INT($O36)*60)+(($O36-INT($O36))*100)),60)/100)*100,"")</f>
        <v/>
      </c>
      <c r="L36" s="30" t="str">
        <f t="shared" ref="L36:L67" si="22">IF(AND(E36="",G36=""),"",IF(G36="",E36,G36))</f>
        <v/>
      </c>
      <c r="M36" s="30" t="str">
        <f t="shared" ref="M36:M67" si="23">IF(F36&lt;&gt;"",INT(F36/100)+((F36/100-INT(F36/100))),"")</f>
        <v/>
      </c>
      <c r="N36" s="30" t="str">
        <f t="shared" ref="N36:N67" si="24">IF(H36&lt;&gt;"",INT(H36/100)+((H36/100-INT(H36/100))),"")</f>
        <v/>
      </c>
      <c r="O36" s="30" t="str">
        <f t="shared" ref="O36:O67" si="25">IF(I36&lt;&gt;"",INT(I36/100)+((I36/100-INT(I36/100))),"")</f>
        <v/>
      </c>
      <c r="P36" s="30" t="e">
        <f t="shared" ref="P36:P67" si="26">ROUND((INT(N36)*60)+((N36-INT(N36))*100)-((INT(M36)*60)+((M36-INT(M36))*100)),0)</f>
        <v>#VALUE!</v>
      </c>
      <c r="Q36" s="30" t="e">
        <f t="shared" ref="Q36:Q67" si="27">ROUND((INT(O36)*60)+((O36-INT(O36))*100)-((INT(N36)*60)+((N36-INT(N36))*100)),0)</f>
        <v>#VALUE!</v>
      </c>
      <c r="R36" s="30" t="e">
        <f t="shared" ref="R36:R67" si="28">ROUND((INT(O36)*60)+((O36-INT(O36))*100)-((INT(M36)*60)+((M36-INT(M36))*100)),0)</f>
        <v>#VALUE!</v>
      </c>
      <c r="S36" s="30" t="str">
        <f t="shared" ref="S36:S67" si="29">IF(AND(N36&lt;&gt;"",M36&lt;&gt;""),IF(OR(L36=1,L36=3,L36=4),IF(ABS(P36)&lt;=3.5,1,0)),"")</f>
        <v/>
      </c>
      <c r="T36" s="30" t="str">
        <f t="shared" ref="T36:T67" si="30">IF(AND(N36&lt;&gt;"",M36&lt;&gt;""),IF(OR(L36=5,L36=7),IF(P36&gt;0,1,0)),"")</f>
        <v/>
      </c>
      <c r="U36" s="30" t="str">
        <f t="shared" ref="U36:U67" si="31">IF(AND(N36&lt;&gt;"",M36&lt;&gt;""),IF(OR(L36=2,L36=6,L36=8),IF(P36&lt;0,1,0)),"")</f>
        <v/>
      </c>
      <c r="V36" s="30" t="str">
        <f t="shared" ref="V36:V67" si="32">IF(AND(N36&lt;&gt;"",O36&lt;&gt;""),IF(OR(L36=1,L36=5,L36=6),IF(ABS(Q36)&lt;=3.5,1,0)),"")</f>
        <v/>
      </c>
      <c r="W36" s="30" t="str">
        <f t="shared" ref="W36:W67" si="33">IF(AND(N36&lt;&gt;"",O36&lt;&gt;""),IF(OR(L36=4,L36=8),IF(Q36&gt;0,1,0)),"")</f>
        <v/>
      </c>
      <c r="X36" s="30" t="str">
        <f t="shared" ref="X36:X67" si="34">IF(AND(N36&lt;&gt;"",O36&lt;&gt;""),IF(OR(L36=2,L36=3,L36=7),IF(Q36&lt;0,1,0)),"")</f>
        <v/>
      </c>
      <c r="Y36" s="30">
        <f>IF(SUM(S36:X36)=2,IF(L36=2,IF(L36=2,IF(R36-'Barèmes &amp; Options'!H$2&lt;-1,0,1)),""),0)</f>
        <v>0</v>
      </c>
      <c r="Z36" s="30">
        <f t="shared" ref="Z36:Z67" si="35">IF(OR(L36=2,L36=9),SUM(S36:X36)-Y36,SUM(S36:X36))</f>
        <v>0</v>
      </c>
      <c r="AA36" s="56" t="b">
        <f t="shared" ref="AA36:AA67" si="36">IF(OR(S36=1,T36=1,U36=1),TRUE,FALSE)</f>
        <v>0</v>
      </c>
      <c r="AB36" s="56" t="b">
        <f t="shared" ref="AB36:AB67" si="37">IF(OR(V36=1,W36=1,X36=1),TRUE,FALSE)</f>
        <v>0</v>
      </c>
      <c r="AC36" s="30" t="str">
        <f t="shared" ref="AC36:AC67" si="38">IF(L36&lt;&gt;"",IF(AND(L36&gt;=1,L36&lt;=8,L36=ABS(L36)),IF(AND(L36&lt;=9,L36&gt;=1),IF(AND(Z36=1,G36&lt;&gt;""),1,IF(AND(Z36=1,G36=""),1.5,IF(AND(Z36=2,G36&lt;&gt;""),2,IF(AND(Z36=2,G36=""),3,0)))),""),"Err. Profil"),"")</f>
        <v/>
      </c>
      <c r="AD36" s="30" t="str">
        <f t="shared" ref="AD36:AD67" si="39">IF(AND(O36&lt;&gt;"",N36&lt;&gt;"",M36&lt;&gt;""),IF($C36="","",IF($C36="F",VLOOKUP(ROUND($K36,0)/100,BARF,2),VLOOKUP(ROUND($K36,0)/100,BARG,2))),"")</f>
        <v/>
      </c>
      <c r="AE36" s="30" t="str">
        <f t="shared" ref="AE36:AE67" si="40">IF(OR(J36="",AD36="",AC36=""),"",IF(OR(J36&lt;0,J36&gt;3),"Err ech.",SUM(J36,AD36,AC36)))</f>
        <v/>
      </c>
      <c r="AF36" s="17"/>
      <c r="AG36" s="18"/>
      <c r="AH36" s="19"/>
      <c r="AK36" t="str">
        <f t="shared" ref="AK36:AK68" si="41">IF(C36&lt;&gt;"f","m","f")</f>
        <v>m</v>
      </c>
    </row>
    <row r="37" spans="1:37" ht="15.75" thickBot="1" x14ac:dyDescent="0.3">
      <c r="A37" s="31"/>
      <c r="B37" s="31"/>
      <c r="C37" s="29"/>
      <c r="D37" s="29"/>
      <c r="E37" s="29"/>
      <c r="F37" s="57"/>
      <c r="G37" s="58"/>
      <c r="H37" s="57"/>
      <c r="I37" s="57"/>
      <c r="J37" s="29"/>
      <c r="K37" s="50" t="str">
        <f t="shared" si="21"/>
        <v/>
      </c>
      <c r="L37" s="30" t="str">
        <f t="shared" si="22"/>
        <v/>
      </c>
      <c r="M37" s="30" t="str">
        <f t="shared" si="23"/>
        <v/>
      </c>
      <c r="N37" s="30" t="str">
        <f t="shared" si="24"/>
        <v/>
      </c>
      <c r="O37" s="30" t="str">
        <f t="shared" si="25"/>
        <v/>
      </c>
      <c r="P37" s="30" t="e">
        <f t="shared" si="26"/>
        <v>#VALUE!</v>
      </c>
      <c r="Q37" s="30" t="e">
        <f t="shared" si="27"/>
        <v>#VALUE!</v>
      </c>
      <c r="R37" s="30" t="e">
        <f t="shared" si="28"/>
        <v>#VALUE!</v>
      </c>
      <c r="S37" s="30" t="str">
        <f t="shared" si="29"/>
        <v/>
      </c>
      <c r="T37" s="30" t="str">
        <f t="shared" si="30"/>
        <v/>
      </c>
      <c r="U37" s="30" t="str">
        <f t="shared" si="31"/>
        <v/>
      </c>
      <c r="V37" s="30" t="str">
        <f t="shared" si="32"/>
        <v/>
      </c>
      <c r="W37" s="30" t="str">
        <f t="shared" si="33"/>
        <v/>
      </c>
      <c r="X37" s="30" t="str">
        <f t="shared" si="34"/>
        <v/>
      </c>
      <c r="Y37" s="30">
        <f>IF(SUM(S37:X37)=2,IF(L37=2,IF(L37=2,IF(R37-'Barèmes &amp; Options'!H$2&lt;-1,0,1)),""),0)</f>
        <v>0</v>
      </c>
      <c r="Z37" s="30">
        <f t="shared" si="35"/>
        <v>0</v>
      </c>
      <c r="AA37" s="56" t="b">
        <f t="shared" si="36"/>
        <v>0</v>
      </c>
      <c r="AB37" s="56" t="b">
        <f t="shared" si="37"/>
        <v>0</v>
      </c>
      <c r="AC37" s="30" t="str">
        <f t="shared" si="38"/>
        <v/>
      </c>
      <c r="AD37" s="30" t="str">
        <f t="shared" si="39"/>
        <v/>
      </c>
      <c r="AE37" s="30" t="str">
        <f t="shared" si="40"/>
        <v/>
      </c>
      <c r="AF37" s="17"/>
      <c r="AG37" s="18"/>
      <c r="AH37" s="19"/>
      <c r="AK37" t="str">
        <f t="shared" si="41"/>
        <v>m</v>
      </c>
    </row>
    <row r="38" spans="1:37" ht="15.75" thickBot="1" x14ac:dyDescent="0.3">
      <c r="A38" s="31"/>
      <c r="B38" s="31"/>
      <c r="C38" s="29"/>
      <c r="D38" s="29"/>
      <c r="E38" s="29"/>
      <c r="F38" s="57"/>
      <c r="G38" s="58"/>
      <c r="H38" s="57"/>
      <c r="I38" s="57"/>
      <c r="J38" s="29"/>
      <c r="K38" s="50" t="str">
        <f t="shared" si="21"/>
        <v/>
      </c>
      <c r="L38" s="30" t="str">
        <f t="shared" si="22"/>
        <v/>
      </c>
      <c r="M38" s="30" t="str">
        <f t="shared" si="23"/>
        <v/>
      </c>
      <c r="N38" s="30" t="str">
        <f t="shared" si="24"/>
        <v/>
      </c>
      <c r="O38" s="30" t="str">
        <f t="shared" si="25"/>
        <v/>
      </c>
      <c r="P38" s="30" t="e">
        <f t="shared" si="26"/>
        <v>#VALUE!</v>
      </c>
      <c r="Q38" s="30" t="e">
        <f t="shared" si="27"/>
        <v>#VALUE!</v>
      </c>
      <c r="R38" s="30" t="e">
        <f t="shared" si="28"/>
        <v>#VALUE!</v>
      </c>
      <c r="S38" s="30" t="str">
        <f t="shared" si="29"/>
        <v/>
      </c>
      <c r="T38" s="30" t="str">
        <f t="shared" si="30"/>
        <v/>
      </c>
      <c r="U38" s="30" t="str">
        <f t="shared" si="31"/>
        <v/>
      </c>
      <c r="V38" s="30" t="str">
        <f t="shared" si="32"/>
        <v/>
      </c>
      <c r="W38" s="30" t="str">
        <f t="shared" si="33"/>
        <v/>
      </c>
      <c r="X38" s="30" t="str">
        <f t="shared" si="34"/>
        <v/>
      </c>
      <c r="Y38" s="30">
        <f>IF(SUM(S38:X38)=2,IF(L38=2,IF(L38=2,IF(R38-'Barèmes &amp; Options'!H$2&lt;-1,0,1)),""),0)</f>
        <v>0</v>
      </c>
      <c r="Z38" s="30">
        <f t="shared" si="35"/>
        <v>0</v>
      </c>
      <c r="AA38" s="56" t="b">
        <f t="shared" si="36"/>
        <v>0</v>
      </c>
      <c r="AB38" s="56" t="b">
        <f t="shared" si="37"/>
        <v>0</v>
      </c>
      <c r="AC38" s="30" t="str">
        <f t="shared" si="38"/>
        <v/>
      </c>
      <c r="AD38" s="30" t="str">
        <f t="shared" si="39"/>
        <v/>
      </c>
      <c r="AE38" s="30" t="str">
        <f t="shared" si="40"/>
        <v/>
      </c>
      <c r="AF38" s="17"/>
      <c r="AG38" s="18"/>
      <c r="AH38" s="19"/>
      <c r="AK38" t="str">
        <f t="shared" si="41"/>
        <v>m</v>
      </c>
    </row>
    <row r="39" spans="1:37" ht="15.75" thickBot="1" x14ac:dyDescent="0.3">
      <c r="A39" s="31"/>
      <c r="B39" s="31"/>
      <c r="C39" s="29"/>
      <c r="D39" s="29"/>
      <c r="E39" s="29"/>
      <c r="F39" s="57"/>
      <c r="G39" s="58"/>
      <c r="H39" s="57"/>
      <c r="I39" s="57"/>
      <c r="J39" s="29"/>
      <c r="K39" s="50" t="str">
        <f t="shared" si="21"/>
        <v/>
      </c>
      <c r="L39" s="30" t="str">
        <f t="shared" si="22"/>
        <v/>
      </c>
      <c r="M39" s="30" t="str">
        <f t="shared" si="23"/>
        <v/>
      </c>
      <c r="N39" s="30" t="str">
        <f t="shared" si="24"/>
        <v/>
      </c>
      <c r="O39" s="30" t="str">
        <f t="shared" si="25"/>
        <v/>
      </c>
      <c r="P39" s="30" t="e">
        <f t="shared" si="26"/>
        <v>#VALUE!</v>
      </c>
      <c r="Q39" s="30" t="e">
        <f t="shared" si="27"/>
        <v>#VALUE!</v>
      </c>
      <c r="R39" s="30" t="e">
        <f t="shared" si="28"/>
        <v>#VALUE!</v>
      </c>
      <c r="S39" s="30" t="str">
        <f t="shared" si="29"/>
        <v/>
      </c>
      <c r="T39" s="30" t="str">
        <f t="shared" si="30"/>
        <v/>
      </c>
      <c r="U39" s="30" t="str">
        <f t="shared" si="31"/>
        <v/>
      </c>
      <c r="V39" s="30" t="str">
        <f t="shared" si="32"/>
        <v/>
      </c>
      <c r="W39" s="30" t="str">
        <f t="shared" si="33"/>
        <v/>
      </c>
      <c r="X39" s="30" t="str">
        <f t="shared" si="34"/>
        <v/>
      </c>
      <c r="Y39" s="30">
        <f>IF(SUM(S39:X39)=2,IF(L39=2,IF(L39=2,IF(R39-'Barèmes &amp; Options'!H$2&lt;-1,0,1)),""),0)</f>
        <v>0</v>
      </c>
      <c r="Z39" s="30">
        <f t="shared" si="35"/>
        <v>0</v>
      </c>
      <c r="AA39" s="56" t="b">
        <f t="shared" si="36"/>
        <v>0</v>
      </c>
      <c r="AB39" s="56" t="b">
        <f t="shared" si="37"/>
        <v>0</v>
      </c>
      <c r="AC39" s="30" t="str">
        <f t="shared" si="38"/>
        <v/>
      </c>
      <c r="AD39" s="30" t="str">
        <f t="shared" si="39"/>
        <v/>
      </c>
      <c r="AE39" s="30" t="str">
        <f t="shared" si="40"/>
        <v/>
      </c>
      <c r="AF39" s="17"/>
      <c r="AG39" s="18"/>
      <c r="AH39" s="19"/>
      <c r="AK39" t="str">
        <f t="shared" si="41"/>
        <v>m</v>
      </c>
    </row>
    <row r="40" spans="1:37" ht="15.75" thickBot="1" x14ac:dyDescent="0.3">
      <c r="A40" s="31"/>
      <c r="B40" s="31"/>
      <c r="C40" s="29"/>
      <c r="D40" s="29"/>
      <c r="E40" s="29"/>
      <c r="F40" s="57"/>
      <c r="G40" s="58"/>
      <c r="H40" s="57"/>
      <c r="I40" s="57"/>
      <c r="J40" s="29"/>
      <c r="K40" s="50" t="str">
        <f t="shared" si="21"/>
        <v/>
      </c>
      <c r="L40" s="30" t="str">
        <f t="shared" si="22"/>
        <v/>
      </c>
      <c r="M40" s="30" t="str">
        <f t="shared" si="23"/>
        <v/>
      </c>
      <c r="N40" s="30" t="str">
        <f t="shared" si="24"/>
        <v/>
      </c>
      <c r="O40" s="30" t="str">
        <f t="shared" si="25"/>
        <v/>
      </c>
      <c r="P40" s="30" t="e">
        <f t="shared" si="26"/>
        <v>#VALUE!</v>
      </c>
      <c r="Q40" s="30" t="e">
        <f t="shared" si="27"/>
        <v>#VALUE!</v>
      </c>
      <c r="R40" s="30" t="e">
        <f t="shared" si="28"/>
        <v>#VALUE!</v>
      </c>
      <c r="S40" s="30" t="str">
        <f t="shared" si="29"/>
        <v/>
      </c>
      <c r="T40" s="30" t="str">
        <f t="shared" si="30"/>
        <v/>
      </c>
      <c r="U40" s="30" t="str">
        <f t="shared" si="31"/>
        <v/>
      </c>
      <c r="V40" s="30" t="str">
        <f t="shared" si="32"/>
        <v/>
      </c>
      <c r="W40" s="30" t="str">
        <f t="shared" si="33"/>
        <v/>
      </c>
      <c r="X40" s="30" t="str">
        <f t="shared" si="34"/>
        <v/>
      </c>
      <c r="Y40" s="30">
        <f>IF(SUM(S40:X40)=2,IF(L40=2,IF(L40=2,IF(R40-'Barèmes &amp; Options'!H$2&lt;-1,0,1)),""),0)</f>
        <v>0</v>
      </c>
      <c r="Z40" s="30">
        <f t="shared" si="35"/>
        <v>0</v>
      </c>
      <c r="AA40" s="56" t="b">
        <f t="shared" si="36"/>
        <v>0</v>
      </c>
      <c r="AB40" s="56" t="b">
        <f t="shared" si="37"/>
        <v>0</v>
      </c>
      <c r="AC40" s="30" t="str">
        <f t="shared" si="38"/>
        <v/>
      </c>
      <c r="AD40" s="30" t="str">
        <f t="shared" si="39"/>
        <v/>
      </c>
      <c r="AE40" s="30" t="str">
        <f t="shared" si="40"/>
        <v/>
      </c>
      <c r="AF40" s="17"/>
      <c r="AG40" s="18"/>
      <c r="AH40" s="19"/>
      <c r="AK40" t="str">
        <f t="shared" si="41"/>
        <v>m</v>
      </c>
    </row>
    <row r="41" spans="1:37" ht="15.75" thickBot="1" x14ac:dyDescent="0.3">
      <c r="A41" s="31"/>
      <c r="B41" s="31"/>
      <c r="C41" s="29"/>
      <c r="D41" s="29"/>
      <c r="E41" s="29"/>
      <c r="F41" s="57"/>
      <c r="G41" s="58"/>
      <c r="H41" s="57"/>
      <c r="I41" s="57"/>
      <c r="J41" s="29"/>
      <c r="K41" s="50" t="str">
        <f t="shared" si="21"/>
        <v/>
      </c>
      <c r="L41" s="30" t="str">
        <f t="shared" si="22"/>
        <v/>
      </c>
      <c r="M41" s="30" t="str">
        <f t="shared" si="23"/>
        <v/>
      </c>
      <c r="N41" s="30" t="str">
        <f t="shared" si="24"/>
        <v/>
      </c>
      <c r="O41" s="30" t="str">
        <f t="shared" si="25"/>
        <v/>
      </c>
      <c r="P41" s="30" t="e">
        <f t="shared" si="26"/>
        <v>#VALUE!</v>
      </c>
      <c r="Q41" s="30" t="e">
        <f t="shared" si="27"/>
        <v>#VALUE!</v>
      </c>
      <c r="R41" s="30" t="e">
        <f t="shared" si="28"/>
        <v>#VALUE!</v>
      </c>
      <c r="S41" s="30" t="str">
        <f t="shared" si="29"/>
        <v/>
      </c>
      <c r="T41" s="30" t="str">
        <f t="shared" si="30"/>
        <v/>
      </c>
      <c r="U41" s="30" t="str">
        <f t="shared" si="31"/>
        <v/>
      </c>
      <c r="V41" s="30" t="str">
        <f t="shared" si="32"/>
        <v/>
      </c>
      <c r="W41" s="30" t="str">
        <f t="shared" si="33"/>
        <v/>
      </c>
      <c r="X41" s="30" t="str">
        <f t="shared" si="34"/>
        <v/>
      </c>
      <c r="Y41" s="30">
        <f>IF(SUM(S41:X41)=2,IF(L41=2,IF(L41=2,IF(R41-'Barèmes &amp; Options'!H$2&lt;-1,0,1)),""),0)</f>
        <v>0</v>
      </c>
      <c r="Z41" s="30">
        <f t="shared" si="35"/>
        <v>0</v>
      </c>
      <c r="AA41" s="56" t="b">
        <f t="shared" si="36"/>
        <v>0</v>
      </c>
      <c r="AB41" s="56" t="b">
        <f t="shared" si="37"/>
        <v>0</v>
      </c>
      <c r="AC41" s="30" t="str">
        <f t="shared" si="38"/>
        <v/>
      </c>
      <c r="AD41" s="30" t="str">
        <f t="shared" si="39"/>
        <v/>
      </c>
      <c r="AE41" s="30" t="str">
        <f t="shared" si="40"/>
        <v/>
      </c>
      <c r="AF41" s="17"/>
      <c r="AG41" s="18"/>
      <c r="AH41" s="19"/>
      <c r="AK41" t="str">
        <f t="shared" si="41"/>
        <v>m</v>
      </c>
    </row>
    <row r="42" spans="1:37" ht="15.75" thickBot="1" x14ac:dyDescent="0.3">
      <c r="A42" s="31"/>
      <c r="B42" s="31"/>
      <c r="C42" s="29"/>
      <c r="D42" s="29"/>
      <c r="E42" s="29"/>
      <c r="F42" s="57"/>
      <c r="G42" s="58"/>
      <c r="H42" s="57"/>
      <c r="I42" s="57"/>
      <c r="J42" s="29"/>
      <c r="K42" s="50" t="str">
        <f t="shared" si="21"/>
        <v/>
      </c>
      <c r="L42" s="30" t="str">
        <f t="shared" si="22"/>
        <v/>
      </c>
      <c r="M42" s="30" t="str">
        <f t="shared" si="23"/>
        <v/>
      </c>
      <c r="N42" s="30" t="str">
        <f t="shared" si="24"/>
        <v/>
      </c>
      <c r="O42" s="30" t="str">
        <f t="shared" si="25"/>
        <v/>
      </c>
      <c r="P42" s="30" t="e">
        <f t="shared" si="26"/>
        <v>#VALUE!</v>
      </c>
      <c r="Q42" s="30" t="e">
        <f t="shared" si="27"/>
        <v>#VALUE!</v>
      </c>
      <c r="R42" s="30" t="e">
        <f t="shared" si="28"/>
        <v>#VALUE!</v>
      </c>
      <c r="S42" s="30" t="str">
        <f t="shared" si="29"/>
        <v/>
      </c>
      <c r="T42" s="30" t="str">
        <f t="shared" si="30"/>
        <v/>
      </c>
      <c r="U42" s="30" t="str">
        <f t="shared" si="31"/>
        <v/>
      </c>
      <c r="V42" s="30" t="str">
        <f t="shared" si="32"/>
        <v/>
      </c>
      <c r="W42" s="30" t="str">
        <f t="shared" si="33"/>
        <v/>
      </c>
      <c r="X42" s="30" t="str">
        <f t="shared" si="34"/>
        <v/>
      </c>
      <c r="Y42" s="30">
        <f>IF(SUM(S42:X42)=2,IF(L42=2,IF(L42=2,IF(R42-'Barèmes &amp; Options'!H$2&lt;-1,0,1)),""),0)</f>
        <v>0</v>
      </c>
      <c r="Z42" s="30">
        <f t="shared" si="35"/>
        <v>0</v>
      </c>
      <c r="AA42" s="56" t="b">
        <f t="shared" si="36"/>
        <v>0</v>
      </c>
      <c r="AB42" s="56" t="b">
        <f t="shared" si="37"/>
        <v>0</v>
      </c>
      <c r="AC42" s="30" t="str">
        <f t="shared" si="38"/>
        <v/>
      </c>
      <c r="AD42" s="30" t="str">
        <f t="shared" si="39"/>
        <v/>
      </c>
      <c r="AE42" s="30" t="str">
        <f t="shared" si="40"/>
        <v/>
      </c>
      <c r="AF42" s="17"/>
      <c r="AG42" s="18"/>
      <c r="AH42" s="19"/>
      <c r="AK42" t="str">
        <f t="shared" si="41"/>
        <v>m</v>
      </c>
    </row>
    <row r="43" spans="1:37" ht="15.75" thickBot="1" x14ac:dyDescent="0.3">
      <c r="A43" s="31"/>
      <c r="B43" s="31"/>
      <c r="C43" s="29"/>
      <c r="D43" s="29"/>
      <c r="E43" s="29"/>
      <c r="F43" s="57"/>
      <c r="G43" s="58"/>
      <c r="H43" s="57"/>
      <c r="I43" s="57"/>
      <c r="J43" s="29"/>
      <c r="K43" s="50" t="str">
        <f t="shared" si="21"/>
        <v/>
      </c>
      <c r="L43" s="30" t="str">
        <f t="shared" si="22"/>
        <v/>
      </c>
      <c r="M43" s="30" t="str">
        <f t="shared" si="23"/>
        <v/>
      </c>
      <c r="N43" s="30" t="str">
        <f t="shared" si="24"/>
        <v/>
      </c>
      <c r="O43" s="30" t="str">
        <f t="shared" si="25"/>
        <v/>
      </c>
      <c r="P43" s="30" t="e">
        <f t="shared" si="26"/>
        <v>#VALUE!</v>
      </c>
      <c r="Q43" s="30" t="e">
        <f t="shared" si="27"/>
        <v>#VALUE!</v>
      </c>
      <c r="R43" s="30" t="e">
        <f t="shared" si="28"/>
        <v>#VALUE!</v>
      </c>
      <c r="S43" s="30" t="str">
        <f t="shared" si="29"/>
        <v/>
      </c>
      <c r="T43" s="30" t="str">
        <f t="shared" si="30"/>
        <v/>
      </c>
      <c r="U43" s="30" t="str">
        <f t="shared" si="31"/>
        <v/>
      </c>
      <c r="V43" s="30" t="str">
        <f t="shared" si="32"/>
        <v/>
      </c>
      <c r="W43" s="30" t="str">
        <f t="shared" si="33"/>
        <v/>
      </c>
      <c r="X43" s="30" t="str">
        <f t="shared" si="34"/>
        <v/>
      </c>
      <c r="Y43" s="30">
        <f>IF(SUM(S43:X43)=2,IF(L43=2,IF(L43=2,IF(R43-'Barèmes &amp; Options'!H$2&lt;-1,0,1)),""),0)</f>
        <v>0</v>
      </c>
      <c r="Z43" s="30">
        <f t="shared" si="35"/>
        <v>0</v>
      </c>
      <c r="AA43" s="56" t="b">
        <f t="shared" si="36"/>
        <v>0</v>
      </c>
      <c r="AB43" s="56" t="b">
        <f t="shared" si="37"/>
        <v>0</v>
      </c>
      <c r="AC43" s="30" t="str">
        <f t="shared" si="38"/>
        <v/>
      </c>
      <c r="AD43" s="30" t="str">
        <f t="shared" si="39"/>
        <v/>
      </c>
      <c r="AE43" s="30" t="str">
        <f t="shared" si="40"/>
        <v/>
      </c>
      <c r="AF43" s="17"/>
      <c r="AG43" s="18"/>
      <c r="AH43" s="19"/>
      <c r="AK43" t="str">
        <f t="shared" si="41"/>
        <v>m</v>
      </c>
    </row>
    <row r="44" spans="1:37" ht="15.75" thickBot="1" x14ac:dyDescent="0.3">
      <c r="A44" s="31"/>
      <c r="B44" s="31"/>
      <c r="C44" s="29"/>
      <c r="D44" s="29"/>
      <c r="E44" s="29"/>
      <c r="F44" s="57"/>
      <c r="G44" s="58"/>
      <c r="H44" s="57"/>
      <c r="I44" s="57"/>
      <c r="J44" s="29"/>
      <c r="K44" s="50" t="str">
        <f t="shared" si="21"/>
        <v/>
      </c>
      <c r="L44" s="30" t="str">
        <f t="shared" si="22"/>
        <v/>
      </c>
      <c r="M44" s="30" t="str">
        <f t="shared" si="23"/>
        <v/>
      </c>
      <c r="N44" s="30" t="str">
        <f t="shared" si="24"/>
        <v/>
      </c>
      <c r="O44" s="30" t="str">
        <f t="shared" si="25"/>
        <v/>
      </c>
      <c r="P44" s="30" t="e">
        <f t="shared" si="26"/>
        <v>#VALUE!</v>
      </c>
      <c r="Q44" s="30" t="e">
        <f t="shared" si="27"/>
        <v>#VALUE!</v>
      </c>
      <c r="R44" s="30" t="e">
        <f t="shared" si="28"/>
        <v>#VALUE!</v>
      </c>
      <c r="S44" s="30" t="str">
        <f t="shared" si="29"/>
        <v/>
      </c>
      <c r="T44" s="30" t="str">
        <f t="shared" si="30"/>
        <v/>
      </c>
      <c r="U44" s="30" t="str">
        <f t="shared" si="31"/>
        <v/>
      </c>
      <c r="V44" s="30" t="str">
        <f t="shared" si="32"/>
        <v/>
      </c>
      <c r="W44" s="30" t="str">
        <f t="shared" si="33"/>
        <v/>
      </c>
      <c r="X44" s="30" t="str">
        <f t="shared" si="34"/>
        <v/>
      </c>
      <c r="Y44" s="30">
        <f>IF(SUM(S44:X44)=2,IF(L44=2,IF(L44=2,IF(R44-'Barèmes &amp; Options'!H$2&lt;-1,0,1)),""),0)</f>
        <v>0</v>
      </c>
      <c r="Z44" s="30">
        <f t="shared" si="35"/>
        <v>0</v>
      </c>
      <c r="AA44" s="56" t="b">
        <f t="shared" si="36"/>
        <v>0</v>
      </c>
      <c r="AB44" s="56" t="b">
        <f t="shared" si="37"/>
        <v>0</v>
      </c>
      <c r="AC44" s="30" t="str">
        <f t="shared" si="38"/>
        <v/>
      </c>
      <c r="AD44" s="30" t="str">
        <f t="shared" si="39"/>
        <v/>
      </c>
      <c r="AE44" s="30" t="str">
        <f t="shared" si="40"/>
        <v/>
      </c>
      <c r="AF44" s="17"/>
      <c r="AG44" s="18"/>
      <c r="AH44" s="19"/>
      <c r="AK44" t="str">
        <f t="shared" si="41"/>
        <v>m</v>
      </c>
    </row>
    <row r="45" spans="1:37" ht="15.75" thickBot="1" x14ac:dyDescent="0.3">
      <c r="A45" s="31"/>
      <c r="B45" s="31"/>
      <c r="C45" s="29"/>
      <c r="D45" s="29"/>
      <c r="E45" s="29"/>
      <c r="F45" s="57"/>
      <c r="G45" s="58"/>
      <c r="H45" s="57"/>
      <c r="I45" s="57"/>
      <c r="J45" s="29"/>
      <c r="K45" s="50" t="str">
        <f t="shared" si="21"/>
        <v/>
      </c>
      <c r="L45" s="30" t="str">
        <f t="shared" si="22"/>
        <v/>
      </c>
      <c r="M45" s="30" t="str">
        <f t="shared" si="23"/>
        <v/>
      </c>
      <c r="N45" s="30" t="str">
        <f t="shared" si="24"/>
        <v/>
      </c>
      <c r="O45" s="30" t="str">
        <f t="shared" si="25"/>
        <v/>
      </c>
      <c r="P45" s="30" t="e">
        <f t="shared" si="26"/>
        <v>#VALUE!</v>
      </c>
      <c r="Q45" s="30" t="e">
        <f t="shared" si="27"/>
        <v>#VALUE!</v>
      </c>
      <c r="R45" s="30" t="e">
        <f t="shared" si="28"/>
        <v>#VALUE!</v>
      </c>
      <c r="S45" s="30" t="str">
        <f t="shared" si="29"/>
        <v/>
      </c>
      <c r="T45" s="30" t="str">
        <f t="shared" si="30"/>
        <v/>
      </c>
      <c r="U45" s="30" t="str">
        <f t="shared" si="31"/>
        <v/>
      </c>
      <c r="V45" s="30" t="str">
        <f t="shared" si="32"/>
        <v/>
      </c>
      <c r="W45" s="30" t="str">
        <f t="shared" si="33"/>
        <v/>
      </c>
      <c r="X45" s="30" t="str">
        <f t="shared" si="34"/>
        <v/>
      </c>
      <c r="Y45" s="30">
        <f>IF(SUM(S45:X45)=2,IF(L45=2,IF(L45=2,IF(R45-'Barèmes &amp; Options'!H$2&lt;-1,0,1)),""),0)</f>
        <v>0</v>
      </c>
      <c r="Z45" s="30">
        <f t="shared" si="35"/>
        <v>0</v>
      </c>
      <c r="AA45" s="56" t="b">
        <f t="shared" si="36"/>
        <v>0</v>
      </c>
      <c r="AB45" s="56" t="b">
        <f t="shared" si="37"/>
        <v>0</v>
      </c>
      <c r="AC45" s="30" t="str">
        <f t="shared" si="38"/>
        <v/>
      </c>
      <c r="AD45" s="30" t="str">
        <f t="shared" si="39"/>
        <v/>
      </c>
      <c r="AE45" s="30" t="str">
        <f t="shared" si="40"/>
        <v/>
      </c>
      <c r="AF45" s="17"/>
      <c r="AG45" s="18"/>
      <c r="AH45" s="19"/>
      <c r="AK45" t="str">
        <f t="shared" si="41"/>
        <v>m</v>
      </c>
    </row>
    <row r="46" spans="1:37" ht="15.75" thickBot="1" x14ac:dyDescent="0.3">
      <c r="A46" s="31"/>
      <c r="B46" s="31"/>
      <c r="C46" s="29"/>
      <c r="D46" s="29"/>
      <c r="E46" s="29"/>
      <c r="F46" s="57"/>
      <c r="G46" s="58"/>
      <c r="H46" s="57"/>
      <c r="I46" s="57"/>
      <c r="J46" s="29"/>
      <c r="K46" s="50" t="str">
        <f t="shared" si="21"/>
        <v/>
      </c>
      <c r="L46" s="30" t="str">
        <f t="shared" si="22"/>
        <v/>
      </c>
      <c r="M46" s="30" t="str">
        <f t="shared" si="23"/>
        <v/>
      </c>
      <c r="N46" s="30" t="str">
        <f t="shared" si="24"/>
        <v/>
      </c>
      <c r="O46" s="30" t="str">
        <f t="shared" si="25"/>
        <v/>
      </c>
      <c r="P46" s="30" t="e">
        <f t="shared" si="26"/>
        <v>#VALUE!</v>
      </c>
      <c r="Q46" s="30" t="e">
        <f t="shared" si="27"/>
        <v>#VALUE!</v>
      </c>
      <c r="R46" s="30" t="e">
        <f t="shared" si="28"/>
        <v>#VALUE!</v>
      </c>
      <c r="S46" s="30" t="str">
        <f t="shared" si="29"/>
        <v/>
      </c>
      <c r="T46" s="30" t="str">
        <f t="shared" si="30"/>
        <v/>
      </c>
      <c r="U46" s="30" t="str">
        <f t="shared" si="31"/>
        <v/>
      </c>
      <c r="V46" s="30" t="str">
        <f t="shared" si="32"/>
        <v/>
      </c>
      <c r="W46" s="30" t="str">
        <f t="shared" si="33"/>
        <v/>
      </c>
      <c r="X46" s="30" t="str">
        <f t="shared" si="34"/>
        <v/>
      </c>
      <c r="Y46" s="30">
        <f>IF(SUM(S46:X46)=2,IF(L46=2,IF(L46=2,IF(R46-'Barèmes &amp; Options'!H$2&lt;-1,0,1)),""),0)</f>
        <v>0</v>
      </c>
      <c r="Z46" s="30">
        <f t="shared" si="35"/>
        <v>0</v>
      </c>
      <c r="AA46" s="56" t="b">
        <f t="shared" si="36"/>
        <v>0</v>
      </c>
      <c r="AB46" s="56" t="b">
        <f t="shared" si="37"/>
        <v>0</v>
      </c>
      <c r="AC46" s="30" t="str">
        <f t="shared" si="38"/>
        <v/>
      </c>
      <c r="AD46" s="30" t="str">
        <f t="shared" si="39"/>
        <v/>
      </c>
      <c r="AE46" s="30" t="str">
        <f t="shared" si="40"/>
        <v/>
      </c>
      <c r="AF46" s="17"/>
      <c r="AG46" s="18"/>
      <c r="AH46" s="19"/>
      <c r="AK46" t="str">
        <f t="shared" si="41"/>
        <v>m</v>
      </c>
    </row>
    <row r="47" spans="1:37" ht="15.75" thickBot="1" x14ac:dyDescent="0.3">
      <c r="A47" s="31"/>
      <c r="B47" s="31"/>
      <c r="C47" s="29"/>
      <c r="D47" s="29"/>
      <c r="E47" s="29"/>
      <c r="F47" s="57"/>
      <c r="G47" s="58"/>
      <c r="H47" s="57"/>
      <c r="I47" s="57"/>
      <c r="J47" s="29"/>
      <c r="K47" s="50" t="str">
        <f t="shared" si="21"/>
        <v/>
      </c>
      <c r="L47" s="30" t="str">
        <f t="shared" si="22"/>
        <v/>
      </c>
      <c r="M47" s="30" t="str">
        <f t="shared" si="23"/>
        <v/>
      </c>
      <c r="N47" s="30" t="str">
        <f t="shared" si="24"/>
        <v/>
      </c>
      <c r="O47" s="30" t="str">
        <f t="shared" si="25"/>
        <v/>
      </c>
      <c r="P47" s="30" t="e">
        <f t="shared" si="26"/>
        <v>#VALUE!</v>
      </c>
      <c r="Q47" s="30" t="e">
        <f t="shared" si="27"/>
        <v>#VALUE!</v>
      </c>
      <c r="R47" s="30" t="e">
        <f t="shared" si="28"/>
        <v>#VALUE!</v>
      </c>
      <c r="S47" s="30" t="str">
        <f t="shared" si="29"/>
        <v/>
      </c>
      <c r="T47" s="30" t="str">
        <f t="shared" si="30"/>
        <v/>
      </c>
      <c r="U47" s="30" t="str">
        <f t="shared" si="31"/>
        <v/>
      </c>
      <c r="V47" s="30" t="str">
        <f t="shared" si="32"/>
        <v/>
      </c>
      <c r="W47" s="30" t="str">
        <f t="shared" si="33"/>
        <v/>
      </c>
      <c r="X47" s="30" t="str">
        <f t="shared" si="34"/>
        <v/>
      </c>
      <c r="Y47" s="30">
        <f>IF(SUM(S47:X47)=2,IF(L47=2,IF(L47=2,IF(R47-'Barèmes &amp; Options'!H$2&lt;-1,0,1)),""),0)</f>
        <v>0</v>
      </c>
      <c r="Z47" s="30">
        <f t="shared" si="35"/>
        <v>0</v>
      </c>
      <c r="AA47" s="56" t="b">
        <f t="shared" si="36"/>
        <v>0</v>
      </c>
      <c r="AB47" s="56" t="b">
        <f t="shared" si="37"/>
        <v>0</v>
      </c>
      <c r="AC47" s="30" t="str">
        <f t="shared" si="38"/>
        <v/>
      </c>
      <c r="AD47" s="30" t="str">
        <f t="shared" si="39"/>
        <v/>
      </c>
      <c r="AE47" s="30" t="str">
        <f t="shared" si="40"/>
        <v/>
      </c>
      <c r="AF47" s="17"/>
      <c r="AG47" s="18"/>
      <c r="AH47" s="19"/>
      <c r="AK47" t="str">
        <f t="shared" si="41"/>
        <v>m</v>
      </c>
    </row>
    <row r="48" spans="1:37" ht="15.75" thickBot="1" x14ac:dyDescent="0.3">
      <c r="A48" s="31"/>
      <c r="B48" s="31"/>
      <c r="C48" s="29"/>
      <c r="D48" s="29"/>
      <c r="E48" s="29"/>
      <c r="F48" s="57"/>
      <c r="G48" s="58"/>
      <c r="H48" s="57"/>
      <c r="I48" s="57"/>
      <c r="J48" s="29"/>
      <c r="K48" s="50" t="str">
        <f t="shared" si="21"/>
        <v/>
      </c>
      <c r="L48" s="30" t="str">
        <f t="shared" si="22"/>
        <v/>
      </c>
      <c r="M48" s="30" t="str">
        <f t="shared" si="23"/>
        <v/>
      </c>
      <c r="N48" s="30" t="str">
        <f t="shared" si="24"/>
        <v/>
      </c>
      <c r="O48" s="30" t="str">
        <f t="shared" si="25"/>
        <v/>
      </c>
      <c r="P48" s="30" t="e">
        <f t="shared" si="26"/>
        <v>#VALUE!</v>
      </c>
      <c r="Q48" s="30" t="e">
        <f t="shared" si="27"/>
        <v>#VALUE!</v>
      </c>
      <c r="R48" s="30" t="e">
        <f t="shared" si="28"/>
        <v>#VALUE!</v>
      </c>
      <c r="S48" s="30" t="str">
        <f t="shared" si="29"/>
        <v/>
      </c>
      <c r="T48" s="30" t="str">
        <f t="shared" si="30"/>
        <v/>
      </c>
      <c r="U48" s="30" t="str">
        <f t="shared" si="31"/>
        <v/>
      </c>
      <c r="V48" s="30" t="str">
        <f t="shared" si="32"/>
        <v/>
      </c>
      <c r="W48" s="30" t="str">
        <f t="shared" si="33"/>
        <v/>
      </c>
      <c r="X48" s="30" t="str">
        <f t="shared" si="34"/>
        <v/>
      </c>
      <c r="Y48" s="30">
        <f>IF(SUM(S48:X48)=2,IF(L48=2,IF(L48=2,IF(R48-'Barèmes &amp; Options'!H$2&lt;-1,0,1)),""),0)</f>
        <v>0</v>
      </c>
      <c r="Z48" s="30">
        <f t="shared" si="35"/>
        <v>0</v>
      </c>
      <c r="AA48" s="56" t="b">
        <f t="shared" si="36"/>
        <v>0</v>
      </c>
      <c r="AB48" s="56" t="b">
        <f t="shared" si="37"/>
        <v>0</v>
      </c>
      <c r="AC48" s="30" t="str">
        <f t="shared" si="38"/>
        <v/>
      </c>
      <c r="AD48" s="30" t="str">
        <f t="shared" si="39"/>
        <v/>
      </c>
      <c r="AE48" s="30" t="str">
        <f t="shared" si="40"/>
        <v/>
      </c>
      <c r="AF48" s="17"/>
      <c r="AG48" s="18"/>
      <c r="AH48" s="19"/>
      <c r="AK48" t="str">
        <f t="shared" si="41"/>
        <v>m</v>
      </c>
    </row>
    <row r="49" spans="1:37" ht="15.75" thickBot="1" x14ac:dyDescent="0.3">
      <c r="A49" s="31"/>
      <c r="B49" s="31"/>
      <c r="C49" s="29"/>
      <c r="D49" s="29"/>
      <c r="E49" s="29"/>
      <c r="F49" s="57"/>
      <c r="G49" s="58"/>
      <c r="H49" s="57"/>
      <c r="I49" s="57"/>
      <c r="J49" s="29"/>
      <c r="K49" s="50" t="str">
        <f t="shared" si="21"/>
        <v/>
      </c>
      <c r="L49" s="30" t="str">
        <f t="shared" si="22"/>
        <v/>
      </c>
      <c r="M49" s="30" t="str">
        <f t="shared" si="23"/>
        <v/>
      </c>
      <c r="N49" s="30" t="str">
        <f t="shared" si="24"/>
        <v/>
      </c>
      <c r="O49" s="30" t="str">
        <f t="shared" si="25"/>
        <v/>
      </c>
      <c r="P49" s="30" t="e">
        <f t="shared" si="26"/>
        <v>#VALUE!</v>
      </c>
      <c r="Q49" s="30" t="e">
        <f t="shared" si="27"/>
        <v>#VALUE!</v>
      </c>
      <c r="R49" s="30" t="e">
        <f t="shared" si="28"/>
        <v>#VALUE!</v>
      </c>
      <c r="S49" s="30" t="str">
        <f t="shared" si="29"/>
        <v/>
      </c>
      <c r="T49" s="30" t="str">
        <f t="shared" si="30"/>
        <v/>
      </c>
      <c r="U49" s="30" t="str">
        <f t="shared" si="31"/>
        <v/>
      </c>
      <c r="V49" s="30" t="str">
        <f t="shared" si="32"/>
        <v/>
      </c>
      <c r="W49" s="30" t="str">
        <f t="shared" si="33"/>
        <v/>
      </c>
      <c r="X49" s="30" t="str">
        <f t="shared" si="34"/>
        <v/>
      </c>
      <c r="Y49" s="30">
        <f>IF(SUM(S49:X49)=2,IF(L49=2,IF(L49=2,IF(R49-'Barèmes &amp; Options'!H$2&lt;-1,0,1)),""),0)</f>
        <v>0</v>
      </c>
      <c r="Z49" s="30">
        <f t="shared" si="35"/>
        <v>0</v>
      </c>
      <c r="AA49" s="56" t="b">
        <f t="shared" si="36"/>
        <v>0</v>
      </c>
      <c r="AB49" s="56" t="b">
        <f t="shared" si="37"/>
        <v>0</v>
      </c>
      <c r="AC49" s="30" t="str">
        <f t="shared" si="38"/>
        <v/>
      </c>
      <c r="AD49" s="30" t="str">
        <f t="shared" si="39"/>
        <v/>
      </c>
      <c r="AE49" s="30" t="str">
        <f t="shared" si="40"/>
        <v/>
      </c>
      <c r="AF49" s="17"/>
      <c r="AG49" s="18"/>
      <c r="AH49" s="19"/>
      <c r="AK49" t="str">
        <f t="shared" si="41"/>
        <v>m</v>
      </c>
    </row>
    <row r="50" spans="1:37" ht="15.75" thickBot="1" x14ac:dyDescent="0.3">
      <c r="A50" s="31"/>
      <c r="B50" s="31"/>
      <c r="C50" s="29"/>
      <c r="D50" s="29"/>
      <c r="E50" s="29"/>
      <c r="F50" s="57"/>
      <c r="G50" s="58"/>
      <c r="H50" s="57"/>
      <c r="I50" s="57"/>
      <c r="J50" s="29"/>
      <c r="K50" s="50" t="str">
        <f t="shared" si="21"/>
        <v/>
      </c>
      <c r="L50" s="30" t="str">
        <f t="shared" si="22"/>
        <v/>
      </c>
      <c r="M50" s="30" t="str">
        <f t="shared" si="23"/>
        <v/>
      </c>
      <c r="N50" s="30" t="str">
        <f t="shared" si="24"/>
        <v/>
      </c>
      <c r="O50" s="30" t="str">
        <f t="shared" si="25"/>
        <v/>
      </c>
      <c r="P50" s="30" t="e">
        <f t="shared" si="26"/>
        <v>#VALUE!</v>
      </c>
      <c r="Q50" s="30" t="e">
        <f t="shared" si="27"/>
        <v>#VALUE!</v>
      </c>
      <c r="R50" s="30" t="e">
        <f t="shared" si="28"/>
        <v>#VALUE!</v>
      </c>
      <c r="S50" s="30" t="str">
        <f t="shared" si="29"/>
        <v/>
      </c>
      <c r="T50" s="30" t="str">
        <f t="shared" si="30"/>
        <v/>
      </c>
      <c r="U50" s="30" t="str">
        <f t="shared" si="31"/>
        <v/>
      </c>
      <c r="V50" s="30" t="str">
        <f t="shared" si="32"/>
        <v/>
      </c>
      <c r="W50" s="30" t="str">
        <f t="shared" si="33"/>
        <v/>
      </c>
      <c r="X50" s="30" t="str">
        <f t="shared" si="34"/>
        <v/>
      </c>
      <c r="Y50" s="30">
        <f>IF(SUM(S50:X50)=2,IF(L50=2,IF(L50=2,IF(R50-'Barèmes &amp; Options'!H$2&lt;-1,0,1)),""),0)</f>
        <v>0</v>
      </c>
      <c r="Z50" s="30">
        <f t="shared" si="35"/>
        <v>0</v>
      </c>
      <c r="AA50" s="56" t="b">
        <f t="shared" si="36"/>
        <v>0</v>
      </c>
      <c r="AB50" s="56" t="b">
        <f t="shared" si="37"/>
        <v>0</v>
      </c>
      <c r="AC50" s="30" t="str">
        <f t="shared" si="38"/>
        <v/>
      </c>
      <c r="AD50" s="30" t="str">
        <f t="shared" si="39"/>
        <v/>
      </c>
      <c r="AE50" s="30" t="str">
        <f t="shared" si="40"/>
        <v/>
      </c>
      <c r="AF50" s="17"/>
      <c r="AG50" s="18"/>
      <c r="AH50" s="19"/>
      <c r="AK50" t="str">
        <f t="shared" si="41"/>
        <v>m</v>
      </c>
    </row>
    <row r="51" spans="1:37" ht="15.75" thickBot="1" x14ac:dyDescent="0.3">
      <c r="A51" s="31"/>
      <c r="B51" s="31"/>
      <c r="C51" s="29"/>
      <c r="D51" s="29"/>
      <c r="E51" s="29"/>
      <c r="F51" s="57"/>
      <c r="G51" s="58"/>
      <c r="H51" s="57"/>
      <c r="I51" s="57"/>
      <c r="J51" s="29"/>
      <c r="K51" s="50" t="str">
        <f t="shared" si="21"/>
        <v/>
      </c>
      <c r="L51" s="30" t="str">
        <f t="shared" si="22"/>
        <v/>
      </c>
      <c r="M51" s="30" t="str">
        <f t="shared" si="23"/>
        <v/>
      </c>
      <c r="N51" s="30" t="str">
        <f t="shared" si="24"/>
        <v/>
      </c>
      <c r="O51" s="30" t="str">
        <f t="shared" si="25"/>
        <v/>
      </c>
      <c r="P51" s="30" t="e">
        <f t="shared" si="26"/>
        <v>#VALUE!</v>
      </c>
      <c r="Q51" s="30" t="e">
        <f t="shared" si="27"/>
        <v>#VALUE!</v>
      </c>
      <c r="R51" s="30" t="e">
        <f t="shared" si="28"/>
        <v>#VALUE!</v>
      </c>
      <c r="S51" s="30" t="str">
        <f t="shared" si="29"/>
        <v/>
      </c>
      <c r="T51" s="30" t="str">
        <f t="shared" si="30"/>
        <v/>
      </c>
      <c r="U51" s="30" t="str">
        <f t="shared" si="31"/>
        <v/>
      </c>
      <c r="V51" s="30" t="str">
        <f t="shared" si="32"/>
        <v/>
      </c>
      <c r="W51" s="30" t="str">
        <f t="shared" si="33"/>
        <v/>
      </c>
      <c r="X51" s="30" t="str">
        <f t="shared" si="34"/>
        <v/>
      </c>
      <c r="Y51" s="30">
        <f>IF(SUM(S51:X51)=2,IF(L51=2,IF(L51=2,IF(R51-'Barèmes &amp; Options'!H$2&lt;-1,0,1)),""),0)</f>
        <v>0</v>
      </c>
      <c r="Z51" s="30">
        <f t="shared" si="35"/>
        <v>0</v>
      </c>
      <c r="AA51" s="56" t="b">
        <f t="shared" si="36"/>
        <v>0</v>
      </c>
      <c r="AB51" s="56" t="b">
        <f t="shared" si="37"/>
        <v>0</v>
      </c>
      <c r="AC51" s="30" t="str">
        <f t="shared" si="38"/>
        <v/>
      </c>
      <c r="AD51" s="30" t="str">
        <f t="shared" si="39"/>
        <v/>
      </c>
      <c r="AE51" s="30" t="str">
        <f t="shared" si="40"/>
        <v/>
      </c>
      <c r="AF51" s="17"/>
      <c r="AG51" s="18"/>
      <c r="AH51" s="19"/>
      <c r="AK51" t="str">
        <f t="shared" si="41"/>
        <v>m</v>
      </c>
    </row>
    <row r="52" spans="1:37" ht="15.75" thickBot="1" x14ac:dyDescent="0.3">
      <c r="A52" s="31"/>
      <c r="B52" s="31"/>
      <c r="C52" s="29"/>
      <c r="D52" s="29"/>
      <c r="E52" s="29"/>
      <c r="F52" s="57"/>
      <c r="G52" s="58"/>
      <c r="H52" s="57"/>
      <c r="I52" s="57"/>
      <c r="J52" s="29"/>
      <c r="K52" s="50" t="str">
        <f t="shared" si="21"/>
        <v/>
      </c>
      <c r="L52" s="30" t="str">
        <f t="shared" si="22"/>
        <v/>
      </c>
      <c r="M52" s="30" t="str">
        <f t="shared" si="23"/>
        <v/>
      </c>
      <c r="N52" s="30" t="str">
        <f t="shared" si="24"/>
        <v/>
      </c>
      <c r="O52" s="30" t="str">
        <f t="shared" si="25"/>
        <v/>
      </c>
      <c r="P52" s="30" t="e">
        <f t="shared" si="26"/>
        <v>#VALUE!</v>
      </c>
      <c r="Q52" s="30" t="e">
        <f t="shared" si="27"/>
        <v>#VALUE!</v>
      </c>
      <c r="R52" s="30" t="e">
        <f t="shared" si="28"/>
        <v>#VALUE!</v>
      </c>
      <c r="S52" s="30" t="str">
        <f t="shared" si="29"/>
        <v/>
      </c>
      <c r="T52" s="30" t="str">
        <f t="shared" si="30"/>
        <v/>
      </c>
      <c r="U52" s="30" t="str">
        <f t="shared" si="31"/>
        <v/>
      </c>
      <c r="V52" s="30" t="str">
        <f t="shared" si="32"/>
        <v/>
      </c>
      <c r="W52" s="30" t="str">
        <f t="shared" si="33"/>
        <v/>
      </c>
      <c r="X52" s="30" t="str">
        <f t="shared" si="34"/>
        <v/>
      </c>
      <c r="Y52" s="30">
        <f>IF(SUM(S52:X52)=2,IF(L52=2,IF(L52=2,IF(R52-'Barèmes &amp; Options'!H$2&lt;-1,0,1)),""),0)</f>
        <v>0</v>
      </c>
      <c r="Z52" s="30">
        <f t="shared" si="35"/>
        <v>0</v>
      </c>
      <c r="AA52" s="56" t="b">
        <f t="shared" si="36"/>
        <v>0</v>
      </c>
      <c r="AB52" s="56" t="b">
        <f t="shared" si="37"/>
        <v>0</v>
      </c>
      <c r="AC52" s="30" t="str">
        <f t="shared" si="38"/>
        <v/>
      </c>
      <c r="AD52" s="30" t="str">
        <f t="shared" si="39"/>
        <v/>
      </c>
      <c r="AE52" s="30" t="str">
        <f t="shared" si="40"/>
        <v/>
      </c>
      <c r="AF52" s="17"/>
      <c r="AG52" s="18"/>
      <c r="AH52" s="19"/>
      <c r="AK52" t="str">
        <f t="shared" si="41"/>
        <v>m</v>
      </c>
    </row>
    <row r="53" spans="1:37" ht="15.75" thickBot="1" x14ac:dyDescent="0.3">
      <c r="A53" s="31"/>
      <c r="B53" s="31"/>
      <c r="C53" s="29"/>
      <c r="D53" s="29"/>
      <c r="E53" s="29"/>
      <c r="F53" s="57"/>
      <c r="G53" s="58"/>
      <c r="H53" s="57"/>
      <c r="I53" s="57"/>
      <c r="J53" s="29"/>
      <c r="K53" s="50" t="str">
        <f t="shared" si="21"/>
        <v/>
      </c>
      <c r="L53" s="30" t="str">
        <f t="shared" si="22"/>
        <v/>
      </c>
      <c r="M53" s="30" t="str">
        <f t="shared" si="23"/>
        <v/>
      </c>
      <c r="N53" s="30" t="str">
        <f t="shared" si="24"/>
        <v/>
      </c>
      <c r="O53" s="30" t="str">
        <f t="shared" si="25"/>
        <v/>
      </c>
      <c r="P53" s="30" t="e">
        <f t="shared" si="26"/>
        <v>#VALUE!</v>
      </c>
      <c r="Q53" s="30" t="e">
        <f t="shared" si="27"/>
        <v>#VALUE!</v>
      </c>
      <c r="R53" s="30" t="e">
        <f t="shared" si="28"/>
        <v>#VALUE!</v>
      </c>
      <c r="S53" s="30" t="str">
        <f t="shared" si="29"/>
        <v/>
      </c>
      <c r="T53" s="30" t="str">
        <f t="shared" si="30"/>
        <v/>
      </c>
      <c r="U53" s="30" t="str">
        <f t="shared" si="31"/>
        <v/>
      </c>
      <c r="V53" s="30" t="str">
        <f t="shared" si="32"/>
        <v/>
      </c>
      <c r="W53" s="30" t="str">
        <f t="shared" si="33"/>
        <v/>
      </c>
      <c r="X53" s="30" t="str">
        <f t="shared" si="34"/>
        <v/>
      </c>
      <c r="Y53" s="30">
        <f>IF(SUM(S53:X53)=2,IF(L53=2,IF(L53=2,IF(R53-'Barèmes &amp; Options'!H$2&lt;-1,0,1)),""),0)</f>
        <v>0</v>
      </c>
      <c r="Z53" s="30">
        <f t="shared" si="35"/>
        <v>0</v>
      </c>
      <c r="AA53" s="56" t="b">
        <f t="shared" si="36"/>
        <v>0</v>
      </c>
      <c r="AB53" s="56" t="b">
        <f t="shared" si="37"/>
        <v>0</v>
      </c>
      <c r="AC53" s="30" t="str">
        <f t="shared" si="38"/>
        <v/>
      </c>
      <c r="AD53" s="30" t="str">
        <f t="shared" si="39"/>
        <v/>
      </c>
      <c r="AE53" s="30" t="str">
        <f t="shared" si="40"/>
        <v/>
      </c>
      <c r="AF53" s="17"/>
      <c r="AG53" s="18"/>
      <c r="AH53" s="19"/>
      <c r="AK53" t="str">
        <f t="shared" si="41"/>
        <v>m</v>
      </c>
    </row>
    <row r="54" spans="1:37" ht="15.75" thickBot="1" x14ac:dyDescent="0.3">
      <c r="A54" s="31"/>
      <c r="B54" s="31"/>
      <c r="C54" s="29"/>
      <c r="D54" s="29"/>
      <c r="E54" s="29"/>
      <c r="F54" s="57"/>
      <c r="G54" s="58"/>
      <c r="H54" s="57"/>
      <c r="I54" s="57"/>
      <c r="J54" s="29"/>
      <c r="K54" s="50" t="str">
        <f t="shared" si="21"/>
        <v/>
      </c>
      <c r="L54" s="30" t="str">
        <f t="shared" si="22"/>
        <v/>
      </c>
      <c r="M54" s="30" t="str">
        <f t="shared" si="23"/>
        <v/>
      </c>
      <c r="N54" s="30" t="str">
        <f t="shared" si="24"/>
        <v/>
      </c>
      <c r="O54" s="30" t="str">
        <f t="shared" si="25"/>
        <v/>
      </c>
      <c r="P54" s="30" t="e">
        <f t="shared" si="26"/>
        <v>#VALUE!</v>
      </c>
      <c r="Q54" s="30" t="e">
        <f t="shared" si="27"/>
        <v>#VALUE!</v>
      </c>
      <c r="R54" s="30" t="e">
        <f t="shared" si="28"/>
        <v>#VALUE!</v>
      </c>
      <c r="S54" s="30" t="str">
        <f t="shared" si="29"/>
        <v/>
      </c>
      <c r="T54" s="30" t="str">
        <f t="shared" si="30"/>
        <v/>
      </c>
      <c r="U54" s="30" t="str">
        <f t="shared" si="31"/>
        <v/>
      </c>
      <c r="V54" s="30" t="str">
        <f t="shared" si="32"/>
        <v/>
      </c>
      <c r="W54" s="30" t="str">
        <f t="shared" si="33"/>
        <v/>
      </c>
      <c r="X54" s="30" t="str">
        <f t="shared" si="34"/>
        <v/>
      </c>
      <c r="Y54" s="30">
        <f>IF(SUM(S54:X54)=2,IF(L54=2,IF(L54=2,IF(R54-'Barèmes &amp; Options'!H$2&lt;-1,0,1)),""),0)</f>
        <v>0</v>
      </c>
      <c r="Z54" s="30">
        <f t="shared" si="35"/>
        <v>0</v>
      </c>
      <c r="AA54" s="56" t="b">
        <f t="shared" si="36"/>
        <v>0</v>
      </c>
      <c r="AB54" s="56" t="b">
        <f t="shared" si="37"/>
        <v>0</v>
      </c>
      <c r="AC54" s="30" t="str">
        <f t="shared" si="38"/>
        <v/>
      </c>
      <c r="AD54" s="30" t="str">
        <f t="shared" si="39"/>
        <v/>
      </c>
      <c r="AE54" s="30" t="str">
        <f t="shared" si="40"/>
        <v/>
      </c>
      <c r="AF54" s="17"/>
      <c r="AG54" s="18"/>
      <c r="AH54" s="19"/>
      <c r="AK54" t="str">
        <f t="shared" si="41"/>
        <v>m</v>
      </c>
    </row>
    <row r="55" spans="1:37" ht="15.75" thickBot="1" x14ac:dyDescent="0.3">
      <c r="A55" s="31"/>
      <c r="B55" s="31"/>
      <c r="C55" s="29"/>
      <c r="D55" s="29"/>
      <c r="E55" s="29"/>
      <c r="F55" s="57"/>
      <c r="G55" s="58"/>
      <c r="H55" s="57"/>
      <c r="I55" s="57"/>
      <c r="J55" s="29"/>
      <c r="K55" s="50" t="str">
        <f t="shared" si="21"/>
        <v/>
      </c>
      <c r="L55" s="30" t="str">
        <f t="shared" si="22"/>
        <v/>
      </c>
      <c r="M55" s="30" t="str">
        <f t="shared" si="23"/>
        <v/>
      </c>
      <c r="N55" s="30" t="str">
        <f t="shared" si="24"/>
        <v/>
      </c>
      <c r="O55" s="30" t="str">
        <f t="shared" si="25"/>
        <v/>
      </c>
      <c r="P55" s="30" t="e">
        <f t="shared" si="26"/>
        <v>#VALUE!</v>
      </c>
      <c r="Q55" s="30" t="e">
        <f t="shared" si="27"/>
        <v>#VALUE!</v>
      </c>
      <c r="R55" s="30" t="e">
        <f t="shared" si="28"/>
        <v>#VALUE!</v>
      </c>
      <c r="S55" s="30" t="str">
        <f t="shared" si="29"/>
        <v/>
      </c>
      <c r="T55" s="30" t="str">
        <f t="shared" si="30"/>
        <v/>
      </c>
      <c r="U55" s="30" t="str">
        <f t="shared" si="31"/>
        <v/>
      </c>
      <c r="V55" s="30" t="str">
        <f t="shared" si="32"/>
        <v/>
      </c>
      <c r="W55" s="30" t="str">
        <f t="shared" si="33"/>
        <v/>
      </c>
      <c r="X55" s="30" t="str">
        <f t="shared" si="34"/>
        <v/>
      </c>
      <c r="Y55" s="30">
        <f>IF(SUM(S55:X55)=2,IF(L55=2,IF(L55=2,IF(R55-'Barèmes &amp; Options'!H$2&lt;-1,0,1)),""),0)</f>
        <v>0</v>
      </c>
      <c r="Z55" s="30">
        <f t="shared" si="35"/>
        <v>0</v>
      </c>
      <c r="AA55" s="56" t="b">
        <f t="shared" si="36"/>
        <v>0</v>
      </c>
      <c r="AB55" s="56" t="b">
        <f t="shared" si="37"/>
        <v>0</v>
      </c>
      <c r="AC55" s="30" t="str">
        <f t="shared" si="38"/>
        <v/>
      </c>
      <c r="AD55" s="30" t="str">
        <f t="shared" si="39"/>
        <v/>
      </c>
      <c r="AE55" s="30" t="str">
        <f t="shared" si="40"/>
        <v/>
      </c>
      <c r="AF55" s="17"/>
      <c r="AG55" s="18"/>
      <c r="AH55" s="19"/>
      <c r="AK55" t="str">
        <f t="shared" si="41"/>
        <v>m</v>
      </c>
    </row>
    <row r="56" spans="1:37" ht="15.75" thickBot="1" x14ac:dyDescent="0.3">
      <c r="A56" s="31"/>
      <c r="B56" s="31"/>
      <c r="C56" s="29"/>
      <c r="D56" s="29"/>
      <c r="E56" s="29"/>
      <c r="F56" s="57"/>
      <c r="G56" s="58"/>
      <c r="H56" s="57"/>
      <c r="I56" s="57"/>
      <c r="J56" s="29"/>
      <c r="K56" s="50" t="str">
        <f t="shared" si="21"/>
        <v/>
      </c>
      <c r="L56" s="30" t="str">
        <f t="shared" si="22"/>
        <v/>
      </c>
      <c r="M56" s="30" t="str">
        <f t="shared" si="23"/>
        <v/>
      </c>
      <c r="N56" s="30" t="str">
        <f t="shared" si="24"/>
        <v/>
      </c>
      <c r="O56" s="30" t="str">
        <f t="shared" si="25"/>
        <v/>
      </c>
      <c r="P56" s="30" t="e">
        <f t="shared" si="26"/>
        <v>#VALUE!</v>
      </c>
      <c r="Q56" s="30" t="e">
        <f t="shared" si="27"/>
        <v>#VALUE!</v>
      </c>
      <c r="R56" s="30" t="e">
        <f t="shared" si="28"/>
        <v>#VALUE!</v>
      </c>
      <c r="S56" s="30" t="str">
        <f t="shared" si="29"/>
        <v/>
      </c>
      <c r="T56" s="30" t="str">
        <f t="shared" si="30"/>
        <v/>
      </c>
      <c r="U56" s="30" t="str">
        <f t="shared" si="31"/>
        <v/>
      </c>
      <c r="V56" s="30" t="str">
        <f t="shared" si="32"/>
        <v/>
      </c>
      <c r="W56" s="30" t="str">
        <f t="shared" si="33"/>
        <v/>
      </c>
      <c r="X56" s="30" t="str">
        <f t="shared" si="34"/>
        <v/>
      </c>
      <c r="Y56" s="30">
        <f>IF(SUM(S56:X56)=2,IF(L56=2,IF(L56=2,IF(R56-'Barèmes &amp; Options'!H$2&lt;-1,0,1)),""),0)</f>
        <v>0</v>
      </c>
      <c r="Z56" s="30">
        <f t="shared" si="35"/>
        <v>0</v>
      </c>
      <c r="AA56" s="56" t="b">
        <f t="shared" si="36"/>
        <v>0</v>
      </c>
      <c r="AB56" s="56" t="b">
        <f t="shared" si="37"/>
        <v>0</v>
      </c>
      <c r="AC56" s="30" t="str">
        <f t="shared" si="38"/>
        <v/>
      </c>
      <c r="AD56" s="30" t="str">
        <f t="shared" si="39"/>
        <v/>
      </c>
      <c r="AE56" s="30" t="str">
        <f t="shared" si="40"/>
        <v/>
      </c>
      <c r="AF56" s="17"/>
      <c r="AG56" s="18"/>
      <c r="AH56" s="19"/>
      <c r="AK56" t="str">
        <f t="shared" si="41"/>
        <v>m</v>
      </c>
    </row>
    <row r="57" spans="1:37" ht="15.75" thickBot="1" x14ac:dyDescent="0.3">
      <c r="A57" s="31"/>
      <c r="B57" s="31"/>
      <c r="C57" s="29"/>
      <c r="D57" s="29"/>
      <c r="E57" s="29"/>
      <c r="F57" s="57"/>
      <c r="G57" s="58"/>
      <c r="H57" s="57"/>
      <c r="I57" s="57"/>
      <c r="J57" s="29"/>
      <c r="K57" s="50" t="str">
        <f t="shared" si="21"/>
        <v/>
      </c>
      <c r="L57" s="30" t="str">
        <f t="shared" si="22"/>
        <v/>
      </c>
      <c r="M57" s="30" t="str">
        <f t="shared" si="23"/>
        <v/>
      </c>
      <c r="N57" s="30" t="str">
        <f t="shared" si="24"/>
        <v/>
      </c>
      <c r="O57" s="30" t="str">
        <f t="shared" si="25"/>
        <v/>
      </c>
      <c r="P57" s="30" t="e">
        <f t="shared" si="26"/>
        <v>#VALUE!</v>
      </c>
      <c r="Q57" s="30" t="e">
        <f t="shared" si="27"/>
        <v>#VALUE!</v>
      </c>
      <c r="R57" s="30" t="e">
        <f t="shared" si="28"/>
        <v>#VALUE!</v>
      </c>
      <c r="S57" s="30" t="str">
        <f t="shared" si="29"/>
        <v/>
      </c>
      <c r="T57" s="30" t="str">
        <f t="shared" si="30"/>
        <v/>
      </c>
      <c r="U57" s="30" t="str">
        <f t="shared" si="31"/>
        <v/>
      </c>
      <c r="V57" s="30" t="str">
        <f t="shared" si="32"/>
        <v/>
      </c>
      <c r="W57" s="30" t="str">
        <f t="shared" si="33"/>
        <v/>
      </c>
      <c r="X57" s="30" t="str">
        <f t="shared" si="34"/>
        <v/>
      </c>
      <c r="Y57" s="30">
        <f>IF(SUM(S57:X57)=2,IF(L57=2,IF(L57=2,IF(R57-'Barèmes &amp; Options'!H$2&lt;-1,0,1)),""),0)</f>
        <v>0</v>
      </c>
      <c r="Z57" s="30">
        <f t="shared" si="35"/>
        <v>0</v>
      </c>
      <c r="AA57" s="56" t="b">
        <f t="shared" si="36"/>
        <v>0</v>
      </c>
      <c r="AB57" s="56" t="b">
        <f t="shared" si="37"/>
        <v>0</v>
      </c>
      <c r="AC57" s="30" t="str">
        <f t="shared" si="38"/>
        <v/>
      </c>
      <c r="AD57" s="30" t="str">
        <f t="shared" si="39"/>
        <v/>
      </c>
      <c r="AE57" s="30" t="str">
        <f t="shared" si="40"/>
        <v/>
      </c>
      <c r="AF57" s="17"/>
      <c r="AG57" s="18"/>
      <c r="AH57" s="19"/>
      <c r="AK57" t="str">
        <f t="shared" si="41"/>
        <v>m</v>
      </c>
    </row>
    <row r="58" spans="1:37" ht="15.75" thickBot="1" x14ac:dyDescent="0.3">
      <c r="A58" s="31"/>
      <c r="B58" s="31"/>
      <c r="C58" s="29"/>
      <c r="D58" s="29"/>
      <c r="E58" s="29"/>
      <c r="F58" s="57"/>
      <c r="G58" s="58"/>
      <c r="H58" s="57"/>
      <c r="I58" s="57"/>
      <c r="J58" s="29"/>
      <c r="K58" s="50" t="str">
        <f t="shared" si="21"/>
        <v/>
      </c>
      <c r="L58" s="30" t="str">
        <f t="shared" si="22"/>
        <v/>
      </c>
      <c r="M58" s="30" t="str">
        <f t="shared" si="23"/>
        <v/>
      </c>
      <c r="N58" s="30" t="str">
        <f t="shared" si="24"/>
        <v/>
      </c>
      <c r="O58" s="30" t="str">
        <f t="shared" si="25"/>
        <v/>
      </c>
      <c r="P58" s="30" t="e">
        <f t="shared" si="26"/>
        <v>#VALUE!</v>
      </c>
      <c r="Q58" s="30" t="e">
        <f t="shared" si="27"/>
        <v>#VALUE!</v>
      </c>
      <c r="R58" s="30" t="e">
        <f t="shared" si="28"/>
        <v>#VALUE!</v>
      </c>
      <c r="S58" s="30" t="str">
        <f t="shared" si="29"/>
        <v/>
      </c>
      <c r="T58" s="30" t="str">
        <f t="shared" si="30"/>
        <v/>
      </c>
      <c r="U58" s="30" t="str">
        <f t="shared" si="31"/>
        <v/>
      </c>
      <c r="V58" s="30" t="str">
        <f t="shared" si="32"/>
        <v/>
      </c>
      <c r="W58" s="30" t="str">
        <f t="shared" si="33"/>
        <v/>
      </c>
      <c r="X58" s="30" t="str">
        <f t="shared" si="34"/>
        <v/>
      </c>
      <c r="Y58" s="30">
        <f>IF(SUM(S58:X58)=2,IF(L58=2,IF(L58=2,IF(R58-'Barèmes &amp; Options'!H$2&lt;-1,0,1)),""),0)</f>
        <v>0</v>
      </c>
      <c r="Z58" s="30">
        <f t="shared" si="35"/>
        <v>0</v>
      </c>
      <c r="AA58" s="56" t="b">
        <f t="shared" si="36"/>
        <v>0</v>
      </c>
      <c r="AB58" s="56" t="b">
        <f t="shared" si="37"/>
        <v>0</v>
      </c>
      <c r="AC58" s="30" t="str">
        <f t="shared" si="38"/>
        <v/>
      </c>
      <c r="AD58" s="30" t="str">
        <f t="shared" si="39"/>
        <v/>
      </c>
      <c r="AE58" s="30" t="str">
        <f t="shared" si="40"/>
        <v/>
      </c>
      <c r="AF58" s="17"/>
      <c r="AG58" s="18"/>
      <c r="AH58" s="19"/>
      <c r="AK58" t="str">
        <f t="shared" si="41"/>
        <v>m</v>
      </c>
    </row>
    <row r="59" spans="1:37" ht="15.75" thickBot="1" x14ac:dyDescent="0.3">
      <c r="A59" s="31"/>
      <c r="B59" s="31"/>
      <c r="C59" s="29"/>
      <c r="D59" s="29"/>
      <c r="E59" s="29"/>
      <c r="F59" s="57"/>
      <c r="G59" s="58"/>
      <c r="H59" s="57"/>
      <c r="I59" s="57"/>
      <c r="J59" s="29"/>
      <c r="K59" s="50" t="str">
        <f t="shared" si="21"/>
        <v/>
      </c>
      <c r="L59" s="30" t="str">
        <f t="shared" si="22"/>
        <v/>
      </c>
      <c r="M59" s="30" t="str">
        <f t="shared" si="23"/>
        <v/>
      </c>
      <c r="N59" s="30" t="str">
        <f t="shared" si="24"/>
        <v/>
      </c>
      <c r="O59" s="30" t="str">
        <f t="shared" si="25"/>
        <v/>
      </c>
      <c r="P59" s="30" t="e">
        <f t="shared" si="26"/>
        <v>#VALUE!</v>
      </c>
      <c r="Q59" s="30" t="e">
        <f t="shared" si="27"/>
        <v>#VALUE!</v>
      </c>
      <c r="R59" s="30" t="e">
        <f t="shared" si="28"/>
        <v>#VALUE!</v>
      </c>
      <c r="S59" s="30" t="str">
        <f t="shared" si="29"/>
        <v/>
      </c>
      <c r="T59" s="30" t="str">
        <f t="shared" si="30"/>
        <v/>
      </c>
      <c r="U59" s="30" t="str">
        <f t="shared" si="31"/>
        <v/>
      </c>
      <c r="V59" s="30" t="str">
        <f t="shared" si="32"/>
        <v/>
      </c>
      <c r="W59" s="30" t="str">
        <f t="shared" si="33"/>
        <v/>
      </c>
      <c r="X59" s="30" t="str">
        <f t="shared" si="34"/>
        <v/>
      </c>
      <c r="Y59" s="30">
        <f>IF(SUM(S59:X59)=2,IF(L59=2,IF(L59=2,IF(R59-'Barèmes &amp; Options'!H$2&lt;-1,0,1)),""),0)</f>
        <v>0</v>
      </c>
      <c r="Z59" s="30">
        <f t="shared" si="35"/>
        <v>0</v>
      </c>
      <c r="AA59" s="56" t="b">
        <f t="shared" si="36"/>
        <v>0</v>
      </c>
      <c r="AB59" s="56" t="b">
        <f t="shared" si="37"/>
        <v>0</v>
      </c>
      <c r="AC59" s="30" t="str">
        <f t="shared" si="38"/>
        <v/>
      </c>
      <c r="AD59" s="30" t="str">
        <f t="shared" si="39"/>
        <v/>
      </c>
      <c r="AE59" s="30" t="str">
        <f t="shared" si="40"/>
        <v/>
      </c>
      <c r="AF59" s="17"/>
      <c r="AG59" s="18"/>
      <c r="AH59" s="19"/>
      <c r="AK59" t="str">
        <f t="shared" si="41"/>
        <v>m</v>
      </c>
    </row>
    <row r="60" spans="1:37" ht="15.75" thickBot="1" x14ac:dyDescent="0.3">
      <c r="A60" s="31"/>
      <c r="B60" s="31"/>
      <c r="C60" s="29"/>
      <c r="D60" s="29"/>
      <c r="E60" s="29"/>
      <c r="F60" s="57"/>
      <c r="G60" s="58"/>
      <c r="H60" s="57"/>
      <c r="I60" s="57"/>
      <c r="J60" s="29"/>
      <c r="K60" s="50" t="str">
        <f t="shared" si="21"/>
        <v/>
      </c>
      <c r="L60" s="30" t="str">
        <f t="shared" si="22"/>
        <v/>
      </c>
      <c r="M60" s="30" t="str">
        <f t="shared" si="23"/>
        <v/>
      </c>
      <c r="N60" s="30" t="str">
        <f t="shared" si="24"/>
        <v/>
      </c>
      <c r="O60" s="30" t="str">
        <f t="shared" si="25"/>
        <v/>
      </c>
      <c r="P60" s="30" t="e">
        <f t="shared" si="26"/>
        <v>#VALUE!</v>
      </c>
      <c r="Q60" s="30" t="e">
        <f t="shared" si="27"/>
        <v>#VALUE!</v>
      </c>
      <c r="R60" s="30" t="e">
        <f t="shared" si="28"/>
        <v>#VALUE!</v>
      </c>
      <c r="S60" s="30" t="str">
        <f t="shared" si="29"/>
        <v/>
      </c>
      <c r="T60" s="30" t="str">
        <f t="shared" si="30"/>
        <v/>
      </c>
      <c r="U60" s="30" t="str">
        <f t="shared" si="31"/>
        <v/>
      </c>
      <c r="V60" s="30" t="str">
        <f t="shared" si="32"/>
        <v/>
      </c>
      <c r="W60" s="30" t="str">
        <f t="shared" si="33"/>
        <v/>
      </c>
      <c r="X60" s="30" t="str">
        <f t="shared" si="34"/>
        <v/>
      </c>
      <c r="Y60" s="30">
        <f>IF(SUM(S60:X60)=2,IF(L60=2,IF(L60=2,IF(R60-'Barèmes &amp; Options'!H$2&lt;-1,0,1)),""),0)</f>
        <v>0</v>
      </c>
      <c r="Z60" s="30">
        <f t="shared" si="35"/>
        <v>0</v>
      </c>
      <c r="AA60" s="56" t="b">
        <f t="shared" si="36"/>
        <v>0</v>
      </c>
      <c r="AB60" s="56" t="b">
        <f t="shared" si="37"/>
        <v>0</v>
      </c>
      <c r="AC60" s="30" t="str">
        <f t="shared" si="38"/>
        <v/>
      </c>
      <c r="AD60" s="30" t="str">
        <f t="shared" si="39"/>
        <v/>
      </c>
      <c r="AE60" s="30" t="str">
        <f t="shared" si="40"/>
        <v/>
      </c>
      <c r="AF60" s="17"/>
      <c r="AG60" s="18"/>
      <c r="AH60" s="19"/>
      <c r="AK60" t="str">
        <f t="shared" si="41"/>
        <v>m</v>
      </c>
    </row>
    <row r="61" spans="1:37" ht="15.75" thickBot="1" x14ac:dyDescent="0.3">
      <c r="A61" s="31"/>
      <c r="B61" s="31"/>
      <c r="C61" s="29"/>
      <c r="D61" s="29"/>
      <c r="E61" s="29"/>
      <c r="F61" s="57"/>
      <c r="G61" s="58"/>
      <c r="H61" s="57"/>
      <c r="I61" s="57"/>
      <c r="J61" s="29"/>
      <c r="K61" s="50" t="str">
        <f t="shared" si="21"/>
        <v/>
      </c>
      <c r="L61" s="30" t="str">
        <f t="shared" si="22"/>
        <v/>
      </c>
      <c r="M61" s="30" t="str">
        <f t="shared" si="23"/>
        <v/>
      </c>
      <c r="N61" s="30" t="str">
        <f t="shared" si="24"/>
        <v/>
      </c>
      <c r="O61" s="30" t="str">
        <f t="shared" si="25"/>
        <v/>
      </c>
      <c r="P61" s="30" t="e">
        <f t="shared" si="26"/>
        <v>#VALUE!</v>
      </c>
      <c r="Q61" s="30" t="e">
        <f t="shared" si="27"/>
        <v>#VALUE!</v>
      </c>
      <c r="R61" s="30" t="e">
        <f t="shared" si="28"/>
        <v>#VALUE!</v>
      </c>
      <c r="S61" s="30" t="str">
        <f t="shared" si="29"/>
        <v/>
      </c>
      <c r="T61" s="30" t="str">
        <f t="shared" si="30"/>
        <v/>
      </c>
      <c r="U61" s="30" t="str">
        <f t="shared" si="31"/>
        <v/>
      </c>
      <c r="V61" s="30" t="str">
        <f t="shared" si="32"/>
        <v/>
      </c>
      <c r="W61" s="30" t="str">
        <f t="shared" si="33"/>
        <v/>
      </c>
      <c r="X61" s="30" t="str">
        <f t="shared" si="34"/>
        <v/>
      </c>
      <c r="Y61" s="30">
        <f>IF(SUM(S61:X61)=2,IF(L61=2,IF(L61=2,IF(R61-'Barèmes &amp; Options'!H$2&lt;-1,0,1)),""),0)</f>
        <v>0</v>
      </c>
      <c r="Z61" s="30">
        <f t="shared" si="35"/>
        <v>0</v>
      </c>
      <c r="AA61" s="56" t="b">
        <f t="shared" si="36"/>
        <v>0</v>
      </c>
      <c r="AB61" s="56" t="b">
        <f t="shared" si="37"/>
        <v>0</v>
      </c>
      <c r="AC61" s="30" t="str">
        <f t="shared" si="38"/>
        <v/>
      </c>
      <c r="AD61" s="30" t="str">
        <f t="shared" si="39"/>
        <v/>
      </c>
      <c r="AE61" s="30" t="str">
        <f t="shared" si="40"/>
        <v/>
      </c>
      <c r="AF61" s="17"/>
      <c r="AG61" s="18"/>
      <c r="AH61" s="19"/>
      <c r="AK61" t="str">
        <f t="shared" si="41"/>
        <v>m</v>
      </c>
    </row>
    <row r="62" spans="1:37" ht="15.75" thickBot="1" x14ac:dyDescent="0.3">
      <c r="A62" s="31"/>
      <c r="B62" s="31"/>
      <c r="C62" s="29"/>
      <c r="D62" s="29"/>
      <c r="E62" s="29"/>
      <c r="F62" s="57"/>
      <c r="G62" s="58"/>
      <c r="H62" s="57"/>
      <c r="I62" s="57"/>
      <c r="J62" s="29"/>
      <c r="K62" s="50" t="str">
        <f t="shared" si="21"/>
        <v/>
      </c>
      <c r="L62" s="30" t="str">
        <f t="shared" si="22"/>
        <v/>
      </c>
      <c r="M62" s="30" t="str">
        <f t="shared" si="23"/>
        <v/>
      </c>
      <c r="N62" s="30" t="str">
        <f t="shared" si="24"/>
        <v/>
      </c>
      <c r="O62" s="30" t="str">
        <f t="shared" si="25"/>
        <v/>
      </c>
      <c r="P62" s="30" t="e">
        <f t="shared" si="26"/>
        <v>#VALUE!</v>
      </c>
      <c r="Q62" s="30" t="e">
        <f t="shared" si="27"/>
        <v>#VALUE!</v>
      </c>
      <c r="R62" s="30" t="e">
        <f t="shared" si="28"/>
        <v>#VALUE!</v>
      </c>
      <c r="S62" s="30" t="str">
        <f t="shared" si="29"/>
        <v/>
      </c>
      <c r="T62" s="30" t="str">
        <f t="shared" si="30"/>
        <v/>
      </c>
      <c r="U62" s="30" t="str">
        <f t="shared" si="31"/>
        <v/>
      </c>
      <c r="V62" s="30" t="str">
        <f t="shared" si="32"/>
        <v/>
      </c>
      <c r="W62" s="30" t="str">
        <f t="shared" si="33"/>
        <v/>
      </c>
      <c r="X62" s="30" t="str">
        <f t="shared" si="34"/>
        <v/>
      </c>
      <c r="Y62" s="30">
        <f>IF(SUM(S62:X62)=2,IF(L62=2,IF(L62=2,IF(R62-'Barèmes &amp; Options'!H$2&lt;-1,0,1)),""),0)</f>
        <v>0</v>
      </c>
      <c r="Z62" s="30">
        <f t="shared" si="35"/>
        <v>0</v>
      </c>
      <c r="AA62" s="56" t="b">
        <f t="shared" si="36"/>
        <v>0</v>
      </c>
      <c r="AB62" s="56" t="b">
        <f t="shared" si="37"/>
        <v>0</v>
      </c>
      <c r="AC62" s="30" t="str">
        <f t="shared" si="38"/>
        <v/>
      </c>
      <c r="AD62" s="30" t="str">
        <f t="shared" si="39"/>
        <v/>
      </c>
      <c r="AE62" s="30" t="str">
        <f t="shared" si="40"/>
        <v/>
      </c>
      <c r="AF62" s="17"/>
      <c r="AG62" s="18"/>
      <c r="AH62" s="19"/>
      <c r="AK62" t="str">
        <f t="shared" si="41"/>
        <v>m</v>
      </c>
    </row>
    <row r="63" spans="1:37" ht="15.75" thickBot="1" x14ac:dyDescent="0.3">
      <c r="A63" s="31"/>
      <c r="B63" s="31"/>
      <c r="C63" s="29"/>
      <c r="D63" s="29"/>
      <c r="E63" s="29"/>
      <c r="F63" s="57"/>
      <c r="G63" s="58"/>
      <c r="H63" s="57"/>
      <c r="I63" s="57"/>
      <c r="J63" s="29"/>
      <c r="K63" s="50" t="str">
        <f t="shared" si="21"/>
        <v/>
      </c>
      <c r="L63" s="30" t="str">
        <f t="shared" si="22"/>
        <v/>
      </c>
      <c r="M63" s="30" t="str">
        <f t="shared" si="23"/>
        <v/>
      </c>
      <c r="N63" s="30" t="str">
        <f t="shared" si="24"/>
        <v/>
      </c>
      <c r="O63" s="30" t="str">
        <f t="shared" si="25"/>
        <v/>
      </c>
      <c r="P63" s="30" t="e">
        <f t="shared" si="26"/>
        <v>#VALUE!</v>
      </c>
      <c r="Q63" s="30" t="e">
        <f t="shared" si="27"/>
        <v>#VALUE!</v>
      </c>
      <c r="R63" s="30" t="e">
        <f t="shared" si="28"/>
        <v>#VALUE!</v>
      </c>
      <c r="S63" s="30" t="str">
        <f t="shared" si="29"/>
        <v/>
      </c>
      <c r="T63" s="30" t="str">
        <f t="shared" si="30"/>
        <v/>
      </c>
      <c r="U63" s="30" t="str">
        <f t="shared" si="31"/>
        <v/>
      </c>
      <c r="V63" s="30" t="str">
        <f t="shared" si="32"/>
        <v/>
      </c>
      <c r="W63" s="30" t="str">
        <f t="shared" si="33"/>
        <v/>
      </c>
      <c r="X63" s="30" t="str">
        <f t="shared" si="34"/>
        <v/>
      </c>
      <c r="Y63" s="30">
        <f>IF(SUM(S63:X63)=2,IF(L63=2,IF(L63=2,IF(R63-'Barèmes &amp; Options'!H$2&lt;-1,0,1)),""),0)</f>
        <v>0</v>
      </c>
      <c r="Z63" s="30">
        <f t="shared" si="35"/>
        <v>0</v>
      </c>
      <c r="AA63" s="56" t="b">
        <f t="shared" si="36"/>
        <v>0</v>
      </c>
      <c r="AB63" s="56" t="b">
        <f t="shared" si="37"/>
        <v>0</v>
      </c>
      <c r="AC63" s="30" t="str">
        <f t="shared" si="38"/>
        <v/>
      </c>
      <c r="AD63" s="30" t="str">
        <f t="shared" si="39"/>
        <v/>
      </c>
      <c r="AE63" s="30" t="str">
        <f t="shared" si="40"/>
        <v/>
      </c>
      <c r="AF63" s="17"/>
      <c r="AG63" s="18"/>
      <c r="AH63" s="19"/>
      <c r="AK63" t="str">
        <f t="shared" si="41"/>
        <v>m</v>
      </c>
    </row>
    <row r="64" spans="1:37" ht="15.75" thickBot="1" x14ac:dyDescent="0.3">
      <c r="A64" s="31"/>
      <c r="B64" s="31"/>
      <c r="C64" s="29"/>
      <c r="D64" s="29"/>
      <c r="E64" s="29"/>
      <c r="F64" s="57"/>
      <c r="G64" s="58"/>
      <c r="H64" s="57"/>
      <c r="I64" s="57"/>
      <c r="J64" s="29"/>
      <c r="K64" s="50" t="str">
        <f t="shared" si="21"/>
        <v/>
      </c>
      <c r="L64" s="30" t="str">
        <f t="shared" si="22"/>
        <v/>
      </c>
      <c r="M64" s="30" t="str">
        <f t="shared" si="23"/>
        <v/>
      </c>
      <c r="N64" s="30" t="str">
        <f t="shared" si="24"/>
        <v/>
      </c>
      <c r="O64" s="30" t="str">
        <f t="shared" si="25"/>
        <v/>
      </c>
      <c r="P64" s="30" t="e">
        <f t="shared" si="26"/>
        <v>#VALUE!</v>
      </c>
      <c r="Q64" s="30" t="e">
        <f t="shared" si="27"/>
        <v>#VALUE!</v>
      </c>
      <c r="R64" s="30" t="e">
        <f t="shared" si="28"/>
        <v>#VALUE!</v>
      </c>
      <c r="S64" s="30" t="str">
        <f t="shared" si="29"/>
        <v/>
      </c>
      <c r="T64" s="30" t="str">
        <f t="shared" si="30"/>
        <v/>
      </c>
      <c r="U64" s="30" t="str">
        <f t="shared" si="31"/>
        <v/>
      </c>
      <c r="V64" s="30" t="str">
        <f t="shared" si="32"/>
        <v/>
      </c>
      <c r="W64" s="30" t="str">
        <f t="shared" si="33"/>
        <v/>
      </c>
      <c r="X64" s="30" t="str">
        <f t="shared" si="34"/>
        <v/>
      </c>
      <c r="Y64" s="30">
        <f>IF(SUM(S64:X64)=2,IF(L64=2,IF(L64=2,IF(R64-'Barèmes &amp; Options'!H$2&lt;-1,0,1)),""),0)</f>
        <v>0</v>
      </c>
      <c r="Z64" s="30">
        <f t="shared" si="35"/>
        <v>0</v>
      </c>
      <c r="AA64" s="56" t="b">
        <f t="shared" si="36"/>
        <v>0</v>
      </c>
      <c r="AB64" s="56" t="b">
        <f t="shared" si="37"/>
        <v>0</v>
      </c>
      <c r="AC64" s="30" t="str">
        <f t="shared" si="38"/>
        <v/>
      </c>
      <c r="AD64" s="30" t="str">
        <f t="shared" si="39"/>
        <v/>
      </c>
      <c r="AE64" s="30" t="str">
        <f t="shared" si="40"/>
        <v/>
      </c>
      <c r="AF64" s="17"/>
      <c r="AG64" s="18"/>
      <c r="AH64" s="19"/>
      <c r="AK64" t="str">
        <f t="shared" si="41"/>
        <v>m</v>
      </c>
    </row>
    <row r="65" spans="1:37" ht="15.75" thickBot="1" x14ac:dyDescent="0.3">
      <c r="A65" s="31"/>
      <c r="B65" s="31"/>
      <c r="C65" s="29"/>
      <c r="D65" s="29"/>
      <c r="E65" s="29"/>
      <c r="F65" s="57"/>
      <c r="G65" s="58"/>
      <c r="H65" s="57"/>
      <c r="I65" s="57"/>
      <c r="J65" s="29"/>
      <c r="K65" s="50" t="str">
        <f t="shared" si="21"/>
        <v/>
      </c>
      <c r="L65" s="30" t="str">
        <f t="shared" si="22"/>
        <v/>
      </c>
      <c r="M65" s="30" t="str">
        <f t="shared" si="23"/>
        <v/>
      </c>
      <c r="N65" s="30" t="str">
        <f t="shared" si="24"/>
        <v/>
      </c>
      <c r="O65" s="30" t="str">
        <f t="shared" si="25"/>
        <v/>
      </c>
      <c r="P65" s="30" t="e">
        <f t="shared" si="26"/>
        <v>#VALUE!</v>
      </c>
      <c r="Q65" s="30" t="e">
        <f t="shared" si="27"/>
        <v>#VALUE!</v>
      </c>
      <c r="R65" s="30" t="e">
        <f t="shared" si="28"/>
        <v>#VALUE!</v>
      </c>
      <c r="S65" s="30" t="str">
        <f t="shared" si="29"/>
        <v/>
      </c>
      <c r="T65" s="30" t="str">
        <f t="shared" si="30"/>
        <v/>
      </c>
      <c r="U65" s="30" t="str">
        <f t="shared" si="31"/>
        <v/>
      </c>
      <c r="V65" s="30" t="str">
        <f t="shared" si="32"/>
        <v/>
      </c>
      <c r="W65" s="30" t="str">
        <f t="shared" si="33"/>
        <v/>
      </c>
      <c r="X65" s="30" t="str">
        <f t="shared" si="34"/>
        <v/>
      </c>
      <c r="Y65" s="30">
        <f>IF(SUM(S65:X65)=2,IF(L65=2,IF(L65=2,IF(R65-'Barèmes &amp; Options'!H$2&lt;-1,0,1)),""),0)</f>
        <v>0</v>
      </c>
      <c r="Z65" s="30">
        <f t="shared" si="35"/>
        <v>0</v>
      </c>
      <c r="AA65" s="56" t="b">
        <f t="shared" si="36"/>
        <v>0</v>
      </c>
      <c r="AB65" s="56" t="b">
        <f t="shared" si="37"/>
        <v>0</v>
      </c>
      <c r="AC65" s="30" t="str">
        <f t="shared" si="38"/>
        <v/>
      </c>
      <c r="AD65" s="30" t="str">
        <f t="shared" si="39"/>
        <v/>
      </c>
      <c r="AE65" s="30" t="str">
        <f t="shared" si="40"/>
        <v/>
      </c>
      <c r="AF65" s="17"/>
      <c r="AG65" s="18"/>
      <c r="AH65" s="19"/>
      <c r="AK65" t="str">
        <f t="shared" si="41"/>
        <v>m</v>
      </c>
    </row>
    <row r="66" spans="1:37" ht="15.75" thickBot="1" x14ac:dyDescent="0.3">
      <c r="A66" s="31"/>
      <c r="B66" s="31"/>
      <c r="C66" s="29"/>
      <c r="D66" s="29"/>
      <c r="E66" s="29"/>
      <c r="F66" s="57"/>
      <c r="G66" s="58"/>
      <c r="H66" s="57"/>
      <c r="I66" s="57"/>
      <c r="J66" s="29"/>
      <c r="K66" s="50" t="str">
        <f t="shared" si="21"/>
        <v/>
      </c>
      <c r="L66" s="30" t="str">
        <f t="shared" si="22"/>
        <v/>
      </c>
      <c r="M66" s="30" t="str">
        <f t="shared" si="23"/>
        <v/>
      </c>
      <c r="N66" s="30" t="str">
        <f t="shared" si="24"/>
        <v/>
      </c>
      <c r="O66" s="30" t="str">
        <f t="shared" si="25"/>
        <v/>
      </c>
      <c r="P66" s="30" t="e">
        <f t="shared" si="26"/>
        <v>#VALUE!</v>
      </c>
      <c r="Q66" s="30" t="e">
        <f t="shared" si="27"/>
        <v>#VALUE!</v>
      </c>
      <c r="R66" s="30" t="e">
        <f t="shared" si="28"/>
        <v>#VALUE!</v>
      </c>
      <c r="S66" s="30" t="str">
        <f t="shared" si="29"/>
        <v/>
      </c>
      <c r="T66" s="30" t="str">
        <f t="shared" si="30"/>
        <v/>
      </c>
      <c r="U66" s="30" t="str">
        <f t="shared" si="31"/>
        <v/>
      </c>
      <c r="V66" s="30" t="str">
        <f t="shared" si="32"/>
        <v/>
      </c>
      <c r="W66" s="30" t="str">
        <f t="shared" si="33"/>
        <v/>
      </c>
      <c r="X66" s="30" t="str">
        <f t="shared" si="34"/>
        <v/>
      </c>
      <c r="Y66" s="30">
        <f>IF(SUM(S66:X66)=2,IF(L66=2,IF(L66=2,IF(R66-'Barèmes &amp; Options'!H$2&lt;-1,0,1)),""),0)</f>
        <v>0</v>
      </c>
      <c r="Z66" s="30">
        <f t="shared" si="35"/>
        <v>0</v>
      </c>
      <c r="AA66" s="56" t="b">
        <f t="shared" si="36"/>
        <v>0</v>
      </c>
      <c r="AB66" s="56" t="b">
        <f t="shared" si="37"/>
        <v>0</v>
      </c>
      <c r="AC66" s="30" t="str">
        <f t="shared" si="38"/>
        <v/>
      </c>
      <c r="AD66" s="30" t="str">
        <f t="shared" si="39"/>
        <v/>
      </c>
      <c r="AE66" s="30" t="str">
        <f t="shared" si="40"/>
        <v/>
      </c>
      <c r="AF66" s="17"/>
      <c r="AG66" s="18"/>
      <c r="AH66" s="19"/>
      <c r="AK66" t="str">
        <f t="shared" si="41"/>
        <v>m</v>
      </c>
    </row>
    <row r="67" spans="1:37" ht="15.75" thickBot="1" x14ac:dyDescent="0.3">
      <c r="A67" s="31"/>
      <c r="B67" s="31"/>
      <c r="C67" s="29"/>
      <c r="D67" s="29"/>
      <c r="E67" s="29"/>
      <c r="F67" s="57"/>
      <c r="G67" s="58"/>
      <c r="H67" s="57"/>
      <c r="I67" s="57"/>
      <c r="J67" s="29"/>
      <c r="K67" s="50" t="str">
        <f t="shared" si="21"/>
        <v/>
      </c>
      <c r="L67" s="30" t="str">
        <f t="shared" si="22"/>
        <v/>
      </c>
      <c r="M67" s="30" t="str">
        <f t="shared" si="23"/>
        <v/>
      </c>
      <c r="N67" s="30" t="str">
        <f t="shared" si="24"/>
        <v/>
      </c>
      <c r="O67" s="30" t="str">
        <f t="shared" si="25"/>
        <v/>
      </c>
      <c r="P67" s="30" t="e">
        <f t="shared" si="26"/>
        <v>#VALUE!</v>
      </c>
      <c r="Q67" s="30" t="e">
        <f t="shared" si="27"/>
        <v>#VALUE!</v>
      </c>
      <c r="R67" s="30" t="e">
        <f t="shared" si="28"/>
        <v>#VALUE!</v>
      </c>
      <c r="S67" s="30" t="str">
        <f t="shared" si="29"/>
        <v/>
      </c>
      <c r="T67" s="30" t="str">
        <f t="shared" si="30"/>
        <v/>
      </c>
      <c r="U67" s="30" t="str">
        <f t="shared" si="31"/>
        <v/>
      </c>
      <c r="V67" s="30" t="str">
        <f t="shared" si="32"/>
        <v/>
      </c>
      <c r="W67" s="30" t="str">
        <f t="shared" si="33"/>
        <v/>
      </c>
      <c r="X67" s="30" t="str">
        <f t="shared" si="34"/>
        <v/>
      </c>
      <c r="Y67" s="30">
        <f>IF(SUM(S67:X67)=2,IF(L67=2,IF(L67=2,IF(R67-'Barèmes &amp; Options'!H$2&lt;-1,0,1)),""),0)</f>
        <v>0</v>
      </c>
      <c r="Z67" s="30">
        <f t="shared" si="35"/>
        <v>0</v>
      </c>
      <c r="AA67" s="56" t="b">
        <f t="shared" si="36"/>
        <v>0</v>
      </c>
      <c r="AB67" s="56" t="b">
        <f t="shared" si="37"/>
        <v>0</v>
      </c>
      <c r="AC67" s="30" t="str">
        <f t="shared" si="38"/>
        <v/>
      </c>
      <c r="AD67" s="30" t="str">
        <f t="shared" si="39"/>
        <v/>
      </c>
      <c r="AE67" s="30" t="str">
        <f t="shared" si="40"/>
        <v/>
      </c>
      <c r="AF67" s="17"/>
      <c r="AG67" s="18"/>
      <c r="AH67" s="19"/>
      <c r="AK67" t="str">
        <f t="shared" si="41"/>
        <v>m</v>
      </c>
    </row>
    <row r="68" spans="1:37" ht="15.75" thickBot="1" x14ac:dyDescent="0.3">
      <c r="A68" s="31"/>
      <c r="B68" s="31"/>
      <c r="C68" s="29"/>
      <c r="D68" s="29"/>
      <c r="E68" s="29"/>
      <c r="F68" s="57"/>
      <c r="G68" s="58"/>
      <c r="H68" s="57"/>
      <c r="I68" s="57"/>
      <c r="J68" s="29"/>
      <c r="K68" s="50" t="str">
        <f t="shared" ref="K68:K101" si="42">IF(AND(O68&lt;&gt;"",N68&lt;&gt;"",M68&lt;&gt;""),(INT(((INT($M68)*60)+(($M68-INT($M68))*100)+(INT($N68)*60)+(($N68-INT($N68))*100)+(INT($O68)*60)+(($O68-INT($O68))*100))/60)+MOD(((INT($M68)*60)+(($M68-INT($M68))*100)+(INT($N68)*60)+(($N68-INT($N68))*100)+(INT($O68)*60)+(($O68-INT($O68))*100)),60)/100)*100,"")</f>
        <v/>
      </c>
      <c r="L68" s="30" t="str">
        <f t="shared" ref="L68:L101" si="43">IF(AND(E68="",G68=""),"",IF(G68="",E68,G68))</f>
        <v/>
      </c>
      <c r="M68" s="30" t="str">
        <f t="shared" ref="M68:M101" si="44">IF(F68&lt;&gt;"",INT(F68/100)+((F68/100-INT(F68/100))),"")</f>
        <v/>
      </c>
      <c r="N68" s="30" t="str">
        <f t="shared" ref="N68:N101" si="45">IF(H68&lt;&gt;"",INT(H68/100)+((H68/100-INT(H68/100))),"")</f>
        <v/>
      </c>
      <c r="O68" s="30" t="str">
        <f t="shared" ref="O68:O101" si="46">IF(I68&lt;&gt;"",INT(I68/100)+((I68/100-INT(I68/100))),"")</f>
        <v/>
      </c>
      <c r="P68" s="30" t="e">
        <f t="shared" ref="P68:P101" si="47">ROUND((INT(N68)*60)+((N68-INT(N68))*100)-((INT(M68)*60)+((M68-INT(M68))*100)),0)</f>
        <v>#VALUE!</v>
      </c>
      <c r="Q68" s="30" t="e">
        <f t="shared" ref="Q68:Q101" si="48">ROUND((INT(O68)*60)+((O68-INT(O68))*100)-((INT(N68)*60)+((N68-INT(N68))*100)),0)</f>
        <v>#VALUE!</v>
      </c>
      <c r="R68" s="30" t="e">
        <f t="shared" ref="R68:R101" si="49">ROUND((INT(O68)*60)+((O68-INT(O68))*100)-((INT(M68)*60)+((M68-INT(M68))*100)),0)</f>
        <v>#VALUE!</v>
      </c>
      <c r="S68" s="30" t="str">
        <f t="shared" ref="S68:S101" si="50">IF(AND(N68&lt;&gt;"",M68&lt;&gt;""),IF(OR(L68=1,L68=3,L68=4),IF(ABS(P68)&lt;=3.5,1,0)),"")</f>
        <v/>
      </c>
      <c r="T68" s="30" t="str">
        <f t="shared" ref="T68:T101" si="51">IF(AND(N68&lt;&gt;"",M68&lt;&gt;""),IF(OR(L68=5,L68=7),IF(P68&gt;0,1,0)),"")</f>
        <v/>
      </c>
      <c r="U68" s="30" t="str">
        <f t="shared" ref="U68:U101" si="52">IF(AND(N68&lt;&gt;"",M68&lt;&gt;""),IF(OR(L68=2,L68=6,L68=8),IF(P68&lt;0,1,0)),"")</f>
        <v/>
      </c>
      <c r="V68" s="30" t="str">
        <f t="shared" ref="V68:V101" si="53">IF(AND(N68&lt;&gt;"",O68&lt;&gt;""),IF(OR(L68=1,L68=5,L68=6),IF(ABS(Q68)&lt;=3.5,1,0)),"")</f>
        <v/>
      </c>
      <c r="W68" s="30" t="str">
        <f t="shared" ref="W68:W101" si="54">IF(AND(N68&lt;&gt;"",O68&lt;&gt;""),IF(OR(L68=4,L68=8),IF(Q68&gt;0,1,0)),"")</f>
        <v/>
      </c>
      <c r="X68" s="30" t="str">
        <f t="shared" ref="X68:X101" si="55">IF(AND(N68&lt;&gt;"",O68&lt;&gt;""),IF(OR(L68=2,L68=3,L68=7),IF(Q68&lt;0,1,0)),"")</f>
        <v/>
      </c>
      <c r="Y68" s="30">
        <f>IF(SUM(S68:X68)=2,IF(L68=2,IF(L68=2,IF(R68-'Barèmes &amp; Options'!H$2&lt;-1,0,1)),""),0)</f>
        <v>0</v>
      </c>
      <c r="Z68" s="30">
        <f t="shared" ref="Z68:Z99" si="56">IF(OR(L68=2,L68=9),SUM(S68:X68)-Y68,SUM(S68:X68))</f>
        <v>0</v>
      </c>
      <c r="AA68" s="56" t="b">
        <f t="shared" ref="AA68:AA101" si="57">IF(OR(S68=1,T68=1,U68=1),TRUE,FALSE)</f>
        <v>0</v>
      </c>
      <c r="AB68" s="56" t="b">
        <f t="shared" ref="AB68:AB101" si="58">IF(OR(V68=1,W68=1,X68=1),TRUE,FALSE)</f>
        <v>0</v>
      </c>
      <c r="AC68" s="30" t="str">
        <f t="shared" ref="AC68:AC101" si="59">IF(L68&lt;&gt;"",IF(AND(L68&gt;=1,L68&lt;=8,L68=ABS(L68)),IF(AND(L68&lt;=9,L68&gt;=1),IF(AND(Z68=1,G68&lt;&gt;""),1,IF(AND(Z68=1,G68=""),1.5,IF(AND(Z68=2,G68&lt;&gt;""),2,IF(AND(Z68=2,G68=""),3,0)))),""),"Err. Profil"),"")</f>
        <v/>
      </c>
      <c r="AD68" s="30" t="str">
        <f t="shared" ref="AD68:AD101" si="60">IF(AND(O68&lt;&gt;"",N68&lt;&gt;"",M68&lt;&gt;""),IF($C68="","",IF($C68="F",VLOOKUP(ROUND($K68,0)/100,BARF,2),VLOOKUP(ROUND($K68,0)/100,BARG,2))),"")</f>
        <v/>
      </c>
      <c r="AE68" s="30" t="str">
        <f t="shared" ref="AE68:AE99" si="61">IF(OR(J68="",AD68="",AC68=""),"",IF(OR(J68&lt;0,J68&gt;3),"Err ech.",SUM(J68,AD68,AC68)))</f>
        <v/>
      </c>
      <c r="AF68" s="17"/>
      <c r="AG68" s="18"/>
      <c r="AH68" s="19"/>
      <c r="AK68" t="str">
        <f t="shared" si="41"/>
        <v>m</v>
      </c>
    </row>
    <row r="69" spans="1:37" ht="15.75" thickBot="1" x14ac:dyDescent="0.3">
      <c r="A69" s="31"/>
      <c r="B69" s="31"/>
      <c r="C69" s="29"/>
      <c r="D69" s="29"/>
      <c r="E69" s="29"/>
      <c r="F69" s="57"/>
      <c r="G69" s="58"/>
      <c r="H69" s="57"/>
      <c r="I69" s="57"/>
      <c r="J69" s="29"/>
      <c r="K69" s="50" t="str">
        <f t="shared" si="42"/>
        <v/>
      </c>
      <c r="L69" s="30" t="str">
        <f t="shared" si="43"/>
        <v/>
      </c>
      <c r="M69" s="30" t="str">
        <f t="shared" si="44"/>
        <v/>
      </c>
      <c r="N69" s="30" t="str">
        <f t="shared" si="45"/>
        <v/>
      </c>
      <c r="O69" s="30" t="str">
        <f t="shared" si="46"/>
        <v/>
      </c>
      <c r="P69" s="30" t="e">
        <f t="shared" si="47"/>
        <v>#VALUE!</v>
      </c>
      <c r="Q69" s="30" t="e">
        <f t="shared" si="48"/>
        <v>#VALUE!</v>
      </c>
      <c r="R69" s="30" t="e">
        <f t="shared" si="49"/>
        <v>#VALUE!</v>
      </c>
      <c r="S69" s="30" t="str">
        <f t="shared" si="50"/>
        <v/>
      </c>
      <c r="T69" s="30" t="str">
        <f t="shared" si="51"/>
        <v/>
      </c>
      <c r="U69" s="30" t="str">
        <f t="shared" si="52"/>
        <v/>
      </c>
      <c r="V69" s="30" t="str">
        <f t="shared" si="53"/>
        <v/>
      </c>
      <c r="W69" s="30" t="str">
        <f t="shared" si="54"/>
        <v/>
      </c>
      <c r="X69" s="30" t="str">
        <f t="shared" si="55"/>
        <v/>
      </c>
      <c r="Y69" s="30">
        <f>IF(SUM(S69:X69)=2,IF(L69=2,IF(L69=2,IF(R69-'Barèmes &amp; Options'!H$2&lt;-1,0,1)),""),0)</f>
        <v>0</v>
      </c>
      <c r="Z69" s="30">
        <f t="shared" si="56"/>
        <v>0</v>
      </c>
      <c r="AA69" s="56" t="b">
        <f t="shared" si="57"/>
        <v>0</v>
      </c>
      <c r="AB69" s="56" t="b">
        <f t="shared" si="58"/>
        <v>0</v>
      </c>
      <c r="AC69" s="30" t="str">
        <f t="shared" si="59"/>
        <v/>
      </c>
      <c r="AD69" s="30" t="str">
        <f t="shared" si="60"/>
        <v/>
      </c>
      <c r="AE69" s="30" t="str">
        <f t="shared" si="61"/>
        <v/>
      </c>
      <c r="AF69" s="17"/>
      <c r="AG69" s="18"/>
      <c r="AH69" s="19"/>
      <c r="AK69" t="str">
        <f t="shared" ref="AK69:AK101" si="62">IF(C69&lt;&gt;"f","m","f")</f>
        <v>m</v>
      </c>
    </row>
    <row r="70" spans="1:37" ht="15.75" thickBot="1" x14ac:dyDescent="0.3">
      <c r="A70" s="31"/>
      <c r="B70" s="31"/>
      <c r="C70" s="29"/>
      <c r="D70" s="29"/>
      <c r="E70" s="29"/>
      <c r="F70" s="57"/>
      <c r="G70" s="58"/>
      <c r="H70" s="57"/>
      <c r="I70" s="57"/>
      <c r="J70" s="29"/>
      <c r="K70" s="50" t="str">
        <f t="shared" si="42"/>
        <v/>
      </c>
      <c r="L70" s="30" t="str">
        <f t="shared" si="43"/>
        <v/>
      </c>
      <c r="M70" s="30" t="str">
        <f t="shared" si="44"/>
        <v/>
      </c>
      <c r="N70" s="30" t="str">
        <f t="shared" si="45"/>
        <v/>
      </c>
      <c r="O70" s="30" t="str">
        <f t="shared" si="46"/>
        <v/>
      </c>
      <c r="P70" s="30" t="e">
        <f t="shared" si="47"/>
        <v>#VALUE!</v>
      </c>
      <c r="Q70" s="30" t="e">
        <f t="shared" si="48"/>
        <v>#VALUE!</v>
      </c>
      <c r="R70" s="30" t="e">
        <f t="shared" si="49"/>
        <v>#VALUE!</v>
      </c>
      <c r="S70" s="30" t="str">
        <f t="shared" si="50"/>
        <v/>
      </c>
      <c r="T70" s="30" t="str">
        <f t="shared" si="51"/>
        <v/>
      </c>
      <c r="U70" s="30" t="str">
        <f t="shared" si="52"/>
        <v/>
      </c>
      <c r="V70" s="30" t="str">
        <f t="shared" si="53"/>
        <v/>
      </c>
      <c r="W70" s="30" t="str">
        <f t="shared" si="54"/>
        <v/>
      </c>
      <c r="X70" s="30" t="str">
        <f t="shared" si="55"/>
        <v/>
      </c>
      <c r="Y70" s="30">
        <f>IF(SUM(S70:X70)=2,IF(L70=2,IF(L70=2,IF(R70-'Barèmes &amp; Options'!H$2&lt;-1,0,1)),""),0)</f>
        <v>0</v>
      </c>
      <c r="Z70" s="30">
        <f t="shared" si="56"/>
        <v>0</v>
      </c>
      <c r="AA70" s="56" t="b">
        <f t="shared" si="57"/>
        <v>0</v>
      </c>
      <c r="AB70" s="56" t="b">
        <f t="shared" si="58"/>
        <v>0</v>
      </c>
      <c r="AC70" s="30" t="str">
        <f t="shared" si="59"/>
        <v/>
      </c>
      <c r="AD70" s="30" t="str">
        <f t="shared" si="60"/>
        <v/>
      </c>
      <c r="AE70" s="30" t="str">
        <f t="shared" si="61"/>
        <v/>
      </c>
      <c r="AF70" s="17"/>
      <c r="AG70" s="18"/>
      <c r="AH70" s="19"/>
      <c r="AK70" t="str">
        <f t="shared" si="62"/>
        <v>m</v>
      </c>
    </row>
    <row r="71" spans="1:37" ht="15.75" thickBot="1" x14ac:dyDescent="0.3">
      <c r="A71" s="31"/>
      <c r="B71" s="31"/>
      <c r="C71" s="29"/>
      <c r="D71" s="29"/>
      <c r="E71" s="29"/>
      <c r="F71" s="57"/>
      <c r="G71" s="58"/>
      <c r="H71" s="57"/>
      <c r="I71" s="57"/>
      <c r="J71" s="29"/>
      <c r="K71" s="50" t="str">
        <f t="shared" si="42"/>
        <v/>
      </c>
      <c r="L71" s="30" t="str">
        <f t="shared" si="43"/>
        <v/>
      </c>
      <c r="M71" s="30" t="str">
        <f t="shared" si="44"/>
        <v/>
      </c>
      <c r="N71" s="30" t="str">
        <f t="shared" si="45"/>
        <v/>
      </c>
      <c r="O71" s="30" t="str">
        <f t="shared" si="46"/>
        <v/>
      </c>
      <c r="P71" s="30" t="e">
        <f t="shared" si="47"/>
        <v>#VALUE!</v>
      </c>
      <c r="Q71" s="30" t="e">
        <f t="shared" si="48"/>
        <v>#VALUE!</v>
      </c>
      <c r="R71" s="30" t="e">
        <f t="shared" si="49"/>
        <v>#VALUE!</v>
      </c>
      <c r="S71" s="30" t="str">
        <f t="shared" si="50"/>
        <v/>
      </c>
      <c r="T71" s="30" t="str">
        <f t="shared" si="51"/>
        <v/>
      </c>
      <c r="U71" s="30" t="str">
        <f t="shared" si="52"/>
        <v/>
      </c>
      <c r="V71" s="30" t="str">
        <f t="shared" si="53"/>
        <v/>
      </c>
      <c r="W71" s="30" t="str">
        <f t="shared" si="54"/>
        <v/>
      </c>
      <c r="X71" s="30" t="str">
        <f t="shared" si="55"/>
        <v/>
      </c>
      <c r="Y71" s="30">
        <f>IF(SUM(S71:X71)=2,IF(L71=2,IF(L71=2,IF(R71-'Barèmes &amp; Options'!H$2&lt;-1,0,1)),""),0)</f>
        <v>0</v>
      </c>
      <c r="Z71" s="30">
        <f t="shared" si="56"/>
        <v>0</v>
      </c>
      <c r="AA71" s="56" t="b">
        <f t="shared" si="57"/>
        <v>0</v>
      </c>
      <c r="AB71" s="56" t="b">
        <f t="shared" si="58"/>
        <v>0</v>
      </c>
      <c r="AC71" s="30" t="str">
        <f t="shared" si="59"/>
        <v/>
      </c>
      <c r="AD71" s="30" t="str">
        <f t="shared" si="60"/>
        <v/>
      </c>
      <c r="AE71" s="30" t="str">
        <f t="shared" si="61"/>
        <v/>
      </c>
      <c r="AF71" s="17"/>
      <c r="AG71" s="18"/>
      <c r="AH71" s="19"/>
      <c r="AK71" t="str">
        <f t="shared" si="62"/>
        <v>m</v>
      </c>
    </row>
    <row r="72" spans="1:37" ht="15.75" thickBot="1" x14ac:dyDescent="0.3">
      <c r="A72" s="31"/>
      <c r="B72" s="31"/>
      <c r="C72" s="29"/>
      <c r="D72" s="29"/>
      <c r="E72" s="29"/>
      <c r="F72" s="57"/>
      <c r="G72" s="58"/>
      <c r="H72" s="57"/>
      <c r="I72" s="57"/>
      <c r="J72" s="29"/>
      <c r="K72" s="50" t="str">
        <f t="shared" si="42"/>
        <v/>
      </c>
      <c r="L72" s="30" t="str">
        <f t="shared" si="43"/>
        <v/>
      </c>
      <c r="M72" s="30" t="str">
        <f t="shared" si="44"/>
        <v/>
      </c>
      <c r="N72" s="30" t="str">
        <f t="shared" si="45"/>
        <v/>
      </c>
      <c r="O72" s="30" t="str">
        <f t="shared" si="46"/>
        <v/>
      </c>
      <c r="P72" s="30" t="e">
        <f t="shared" si="47"/>
        <v>#VALUE!</v>
      </c>
      <c r="Q72" s="30" t="e">
        <f t="shared" si="48"/>
        <v>#VALUE!</v>
      </c>
      <c r="R72" s="30" t="e">
        <f t="shared" si="49"/>
        <v>#VALUE!</v>
      </c>
      <c r="S72" s="30" t="str">
        <f t="shared" si="50"/>
        <v/>
      </c>
      <c r="T72" s="30" t="str">
        <f t="shared" si="51"/>
        <v/>
      </c>
      <c r="U72" s="30" t="str">
        <f t="shared" si="52"/>
        <v/>
      </c>
      <c r="V72" s="30" t="str">
        <f t="shared" si="53"/>
        <v/>
      </c>
      <c r="W72" s="30" t="str">
        <f t="shared" si="54"/>
        <v/>
      </c>
      <c r="X72" s="30" t="str">
        <f t="shared" si="55"/>
        <v/>
      </c>
      <c r="Y72" s="30">
        <f>IF(SUM(S72:X72)=2,IF(L72=2,IF(L72=2,IF(R72-'Barèmes &amp; Options'!H$2&lt;-1,0,1)),""),0)</f>
        <v>0</v>
      </c>
      <c r="Z72" s="30">
        <f t="shared" si="56"/>
        <v>0</v>
      </c>
      <c r="AA72" s="56" t="b">
        <f t="shared" si="57"/>
        <v>0</v>
      </c>
      <c r="AB72" s="56" t="b">
        <f t="shared" si="58"/>
        <v>0</v>
      </c>
      <c r="AC72" s="30" t="str">
        <f t="shared" si="59"/>
        <v/>
      </c>
      <c r="AD72" s="30" t="str">
        <f t="shared" si="60"/>
        <v/>
      </c>
      <c r="AE72" s="30" t="str">
        <f t="shared" si="61"/>
        <v/>
      </c>
      <c r="AF72" s="17"/>
      <c r="AG72" s="18"/>
      <c r="AH72" s="19"/>
      <c r="AK72" t="str">
        <f t="shared" si="62"/>
        <v>m</v>
      </c>
    </row>
    <row r="73" spans="1:37" ht="15.75" thickBot="1" x14ac:dyDescent="0.3">
      <c r="A73" s="31"/>
      <c r="B73" s="31"/>
      <c r="C73" s="29"/>
      <c r="D73" s="29"/>
      <c r="E73" s="29"/>
      <c r="F73" s="57"/>
      <c r="G73" s="58"/>
      <c r="H73" s="57"/>
      <c r="I73" s="57"/>
      <c r="J73" s="29"/>
      <c r="K73" s="50" t="str">
        <f t="shared" si="42"/>
        <v/>
      </c>
      <c r="L73" s="30" t="str">
        <f t="shared" si="43"/>
        <v/>
      </c>
      <c r="M73" s="30" t="str">
        <f t="shared" si="44"/>
        <v/>
      </c>
      <c r="N73" s="30" t="str">
        <f t="shared" si="45"/>
        <v/>
      </c>
      <c r="O73" s="30" t="str">
        <f t="shared" si="46"/>
        <v/>
      </c>
      <c r="P73" s="30" t="e">
        <f t="shared" si="47"/>
        <v>#VALUE!</v>
      </c>
      <c r="Q73" s="30" t="e">
        <f t="shared" si="48"/>
        <v>#VALUE!</v>
      </c>
      <c r="R73" s="30" t="e">
        <f t="shared" si="49"/>
        <v>#VALUE!</v>
      </c>
      <c r="S73" s="30" t="str">
        <f t="shared" si="50"/>
        <v/>
      </c>
      <c r="T73" s="30" t="str">
        <f t="shared" si="51"/>
        <v/>
      </c>
      <c r="U73" s="30" t="str">
        <f t="shared" si="52"/>
        <v/>
      </c>
      <c r="V73" s="30" t="str">
        <f t="shared" si="53"/>
        <v/>
      </c>
      <c r="W73" s="30" t="str">
        <f t="shared" si="54"/>
        <v/>
      </c>
      <c r="X73" s="30" t="str">
        <f t="shared" si="55"/>
        <v/>
      </c>
      <c r="Y73" s="30">
        <f>IF(SUM(S73:X73)=2,IF(L73=2,IF(L73=2,IF(R73-'Barèmes &amp; Options'!H$2&lt;-1,0,1)),""),0)</f>
        <v>0</v>
      </c>
      <c r="Z73" s="30">
        <f t="shared" si="56"/>
        <v>0</v>
      </c>
      <c r="AA73" s="56" t="b">
        <f t="shared" si="57"/>
        <v>0</v>
      </c>
      <c r="AB73" s="56" t="b">
        <f t="shared" si="58"/>
        <v>0</v>
      </c>
      <c r="AC73" s="30" t="str">
        <f t="shared" si="59"/>
        <v/>
      </c>
      <c r="AD73" s="30" t="str">
        <f t="shared" si="60"/>
        <v/>
      </c>
      <c r="AE73" s="30" t="str">
        <f t="shared" si="61"/>
        <v/>
      </c>
      <c r="AF73" s="17"/>
      <c r="AG73" s="18"/>
      <c r="AH73" s="19"/>
      <c r="AK73" t="str">
        <f t="shared" si="62"/>
        <v>m</v>
      </c>
    </row>
    <row r="74" spans="1:37" ht="15.75" thickBot="1" x14ac:dyDescent="0.3">
      <c r="A74" s="31"/>
      <c r="B74" s="31"/>
      <c r="C74" s="29"/>
      <c r="D74" s="29"/>
      <c r="E74" s="29"/>
      <c r="F74" s="57"/>
      <c r="G74" s="58"/>
      <c r="H74" s="57"/>
      <c r="I74" s="57"/>
      <c r="J74" s="29"/>
      <c r="K74" s="50" t="str">
        <f t="shared" si="42"/>
        <v/>
      </c>
      <c r="L74" s="30" t="str">
        <f t="shared" si="43"/>
        <v/>
      </c>
      <c r="M74" s="30" t="str">
        <f t="shared" si="44"/>
        <v/>
      </c>
      <c r="N74" s="30" t="str">
        <f t="shared" si="45"/>
        <v/>
      </c>
      <c r="O74" s="30" t="str">
        <f t="shared" si="46"/>
        <v/>
      </c>
      <c r="P74" s="30" t="e">
        <f t="shared" si="47"/>
        <v>#VALUE!</v>
      </c>
      <c r="Q74" s="30" t="e">
        <f t="shared" si="48"/>
        <v>#VALUE!</v>
      </c>
      <c r="R74" s="30" t="e">
        <f t="shared" si="49"/>
        <v>#VALUE!</v>
      </c>
      <c r="S74" s="30" t="str">
        <f t="shared" si="50"/>
        <v/>
      </c>
      <c r="T74" s="30" t="str">
        <f t="shared" si="51"/>
        <v/>
      </c>
      <c r="U74" s="30" t="str">
        <f t="shared" si="52"/>
        <v/>
      </c>
      <c r="V74" s="30" t="str">
        <f t="shared" si="53"/>
        <v/>
      </c>
      <c r="W74" s="30" t="str">
        <f t="shared" si="54"/>
        <v/>
      </c>
      <c r="X74" s="30" t="str">
        <f t="shared" si="55"/>
        <v/>
      </c>
      <c r="Y74" s="30">
        <f>IF(SUM(S74:X74)=2,IF(L74=2,IF(L74=2,IF(R74-'Barèmes &amp; Options'!H$2&lt;-1,0,1)),""),0)</f>
        <v>0</v>
      </c>
      <c r="Z74" s="30">
        <f t="shared" si="56"/>
        <v>0</v>
      </c>
      <c r="AA74" s="56" t="b">
        <f t="shared" si="57"/>
        <v>0</v>
      </c>
      <c r="AB74" s="56" t="b">
        <f t="shared" si="58"/>
        <v>0</v>
      </c>
      <c r="AC74" s="30" t="str">
        <f t="shared" si="59"/>
        <v/>
      </c>
      <c r="AD74" s="30" t="str">
        <f t="shared" si="60"/>
        <v/>
      </c>
      <c r="AE74" s="30" t="str">
        <f t="shared" si="61"/>
        <v/>
      </c>
      <c r="AF74" s="17"/>
      <c r="AG74" s="18"/>
      <c r="AH74" s="19"/>
      <c r="AK74" t="str">
        <f t="shared" si="62"/>
        <v>m</v>
      </c>
    </row>
    <row r="75" spans="1:37" ht="15.75" thickBot="1" x14ac:dyDescent="0.3">
      <c r="A75" s="31"/>
      <c r="B75" s="31"/>
      <c r="C75" s="29"/>
      <c r="D75" s="29"/>
      <c r="E75" s="29"/>
      <c r="F75" s="57"/>
      <c r="G75" s="58"/>
      <c r="H75" s="57"/>
      <c r="I75" s="57"/>
      <c r="J75" s="29"/>
      <c r="K75" s="50" t="str">
        <f t="shared" si="42"/>
        <v/>
      </c>
      <c r="L75" s="30" t="str">
        <f t="shared" si="43"/>
        <v/>
      </c>
      <c r="M75" s="30" t="str">
        <f t="shared" si="44"/>
        <v/>
      </c>
      <c r="N75" s="30" t="str">
        <f t="shared" si="45"/>
        <v/>
      </c>
      <c r="O75" s="30" t="str">
        <f t="shared" si="46"/>
        <v/>
      </c>
      <c r="P75" s="30" t="e">
        <f t="shared" si="47"/>
        <v>#VALUE!</v>
      </c>
      <c r="Q75" s="30" t="e">
        <f t="shared" si="48"/>
        <v>#VALUE!</v>
      </c>
      <c r="R75" s="30" t="e">
        <f t="shared" si="49"/>
        <v>#VALUE!</v>
      </c>
      <c r="S75" s="30" t="str">
        <f t="shared" si="50"/>
        <v/>
      </c>
      <c r="T75" s="30" t="str">
        <f t="shared" si="51"/>
        <v/>
      </c>
      <c r="U75" s="30" t="str">
        <f t="shared" si="52"/>
        <v/>
      </c>
      <c r="V75" s="30" t="str">
        <f t="shared" si="53"/>
        <v/>
      </c>
      <c r="W75" s="30" t="str">
        <f t="shared" si="54"/>
        <v/>
      </c>
      <c r="X75" s="30" t="str">
        <f t="shared" si="55"/>
        <v/>
      </c>
      <c r="Y75" s="30">
        <f>IF(SUM(S75:X75)=2,IF(L75=2,IF(L75=2,IF(R75-'Barèmes &amp; Options'!H$2&lt;-1,0,1)),""),0)</f>
        <v>0</v>
      </c>
      <c r="Z75" s="30">
        <f t="shared" si="56"/>
        <v>0</v>
      </c>
      <c r="AA75" s="56" t="b">
        <f t="shared" si="57"/>
        <v>0</v>
      </c>
      <c r="AB75" s="56" t="b">
        <f t="shared" si="58"/>
        <v>0</v>
      </c>
      <c r="AC75" s="30" t="str">
        <f t="shared" si="59"/>
        <v/>
      </c>
      <c r="AD75" s="30" t="str">
        <f t="shared" si="60"/>
        <v/>
      </c>
      <c r="AE75" s="30" t="str">
        <f t="shared" si="61"/>
        <v/>
      </c>
      <c r="AF75" s="17"/>
      <c r="AG75" s="18"/>
      <c r="AH75" s="19"/>
      <c r="AK75" t="str">
        <f t="shared" si="62"/>
        <v>m</v>
      </c>
    </row>
    <row r="76" spans="1:37" ht="15.75" thickBot="1" x14ac:dyDescent="0.3">
      <c r="A76" s="31"/>
      <c r="B76" s="31"/>
      <c r="C76" s="29"/>
      <c r="D76" s="29"/>
      <c r="E76" s="29"/>
      <c r="F76" s="57"/>
      <c r="G76" s="58"/>
      <c r="H76" s="57"/>
      <c r="I76" s="57"/>
      <c r="J76" s="29"/>
      <c r="K76" s="50" t="str">
        <f t="shared" si="42"/>
        <v/>
      </c>
      <c r="L76" s="30" t="str">
        <f t="shared" si="43"/>
        <v/>
      </c>
      <c r="M76" s="30" t="str">
        <f t="shared" si="44"/>
        <v/>
      </c>
      <c r="N76" s="30" t="str">
        <f t="shared" si="45"/>
        <v/>
      </c>
      <c r="O76" s="30" t="str">
        <f t="shared" si="46"/>
        <v/>
      </c>
      <c r="P76" s="30" t="e">
        <f t="shared" si="47"/>
        <v>#VALUE!</v>
      </c>
      <c r="Q76" s="30" t="e">
        <f t="shared" si="48"/>
        <v>#VALUE!</v>
      </c>
      <c r="R76" s="30" t="e">
        <f t="shared" si="49"/>
        <v>#VALUE!</v>
      </c>
      <c r="S76" s="30" t="str">
        <f t="shared" si="50"/>
        <v/>
      </c>
      <c r="T76" s="30" t="str">
        <f t="shared" si="51"/>
        <v/>
      </c>
      <c r="U76" s="30" t="str">
        <f t="shared" si="52"/>
        <v/>
      </c>
      <c r="V76" s="30" t="str">
        <f t="shared" si="53"/>
        <v/>
      </c>
      <c r="W76" s="30" t="str">
        <f t="shared" si="54"/>
        <v/>
      </c>
      <c r="X76" s="30" t="str">
        <f t="shared" si="55"/>
        <v/>
      </c>
      <c r="Y76" s="30">
        <f>IF(SUM(S76:X76)=2,IF(L76=2,IF(L76=2,IF(R76-'Barèmes &amp; Options'!H$2&lt;-1,0,1)),""),0)</f>
        <v>0</v>
      </c>
      <c r="Z76" s="30">
        <f t="shared" si="56"/>
        <v>0</v>
      </c>
      <c r="AA76" s="56" t="b">
        <f t="shared" si="57"/>
        <v>0</v>
      </c>
      <c r="AB76" s="56" t="b">
        <f t="shared" si="58"/>
        <v>0</v>
      </c>
      <c r="AC76" s="30" t="str">
        <f t="shared" si="59"/>
        <v/>
      </c>
      <c r="AD76" s="30" t="str">
        <f t="shared" si="60"/>
        <v/>
      </c>
      <c r="AE76" s="30" t="str">
        <f t="shared" si="61"/>
        <v/>
      </c>
      <c r="AF76" s="17"/>
      <c r="AG76" s="18"/>
      <c r="AH76" s="19"/>
      <c r="AK76" t="str">
        <f t="shared" si="62"/>
        <v>m</v>
      </c>
    </row>
    <row r="77" spans="1:37" ht="15.75" thickBot="1" x14ac:dyDescent="0.3">
      <c r="A77" s="31"/>
      <c r="B77" s="31"/>
      <c r="C77" s="29"/>
      <c r="D77" s="29"/>
      <c r="E77" s="29"/>
      <c r="F77" s="57"/>
      <c r="G77" s="58"/>
      <c r="H77" s="57"/>
      <c r="I77" s="57"/>
      <c r="J77" s="29"/>
      <c r="K77" s="50" t="str">
        <f t="shared" si="42"/>
        <v/>
      </c>
      <c r="L77" s="30" t="str">
        <f t="shared" si="43"/>
        <v/>
      </c>
      <c r="M77" s="30" t="str">
        <f t="shared" si="44"/>
        <v/>
      </c>
      <c r="N77" s="30" t="str">
        <f t="shared" si="45"/>
        <v/>
      </c>
      <c r="O77" s="30" t="str">
        <f t="shared" si="46"/>
        <v/>
      </c>
      <c r="P77" s="30" t="e">
        <f t="shared" si="47"/>
        <v>#VALUE!</v>
      </c>
      <c r="Q77" s="30" t="e">
        <f t="shared" si="48"/>
        <v>#VALUE!</v>
      </c>
      <c r="R77" s="30" t="e">
        <f t="shared" si="49"/>
        <v>#VALUE!</v>
      </c>
      <c r="S77" s="30" t="str">
        <f t="shared" si="50"/>
        <v/>
      </c>
      <c r="T77" s="30" t="str">
        <f t="shared" si="51"/>
        <v/>
      </c>
      <c r="U77" s="30" t="str">
        <f t="shared" si="52"/>
        <v/>
      </c>
      <c r="V77" s="30" t="str">
        <f t="shared" si="53"/>
        <v/>
      </c>
      <c r="W77" s="30" t="str">
        <f t="shared" si="54"/>
        <v/>
      </c>
      <c r="X77" s="30" t="str">
        <f t="shared" si="55"/>
        <v/>
      </c>
      <c r="Y77" s="30">
        <f>IF(SUM(S77:X77)=2,IF(L77=2,IF(L77=2,IF(R77-'Barèmes &amp; Options'!H$2&lt;-1,0,1)),""),0)</f>
        <v>0</v>
      </c>
      <c r="Z77" s="30">
        <f t="shared" si="56"/>
        <v>0</v>
      </c>
      <c r="AA77" s="56" t="b">
        <f t="shared" si="57"/>
        <v>0</v>
      </c>
      <c r="AB77" s="56" t="b">
        <f t="shared" si="58"/>
        <v>0</v>
      </c>
      <c r="AC77" s="30" t="str">
        <f t="shared" si="59"/>
        <v/>
      </c>
      <c r="AD77" s="30" t="str">
        <f t="shared" si="60"/>
        <v/>
      </c>
      <c r="AE77" s="30" t="str">
        <f t="shared" si="61"/>
        <v/>
      </c>
      <c r="AF77" s="17"/>
      <c r="AG77" s="18"/>
      <c r="AH77" s="19"/>
      <c r="AK77" t="str">
        <f t="shared" si="62"/>
        <v>m</v>
      </c>
    </row>
    <row r="78" spans="1:37" ht="15.75" thickBot="1" x14ac:dyDescent="0.3">
      <c r="A78" s="31"/>
      <c r="B78" s="31"/>
      <c r="C78" s="29"/>
      <c r="D78" s="29"/>
      <c r="E78" s="29"/>
      <c r="F78" s="57"/>
      <c r="G78" s="58"/>
      <c r="H78" s="57"/>
      <c r="I78" s="57"/>
      <c r="J78" s="29"/>
      <c r="K78" s="50" t="str">
        <f t="shared" si="42"/>
        <v/>
      </c>
      <c r="L78" s="30" t="str">
        <f t="shared" si="43"/>
        <v/>
      </c>
      <c r="M78" s="30" t="str">
        <f t="shared" si="44"/>
        <v/>
      </c>
      <c r="N78" s="30" t="str">
        <f t="shared" si="45"/>
        <v/>
      </c>
      <c r="O78" s="30" t="str">
        <f t="shared" si="46"/>
        <v/>
      </c>
      <c r="P78" s="30" t="e">
        <f t="shared" si="47"/>
        <v>#VALUE!</v>
      </c>
      <c r="Q78" s="30" t="e">
        <f t="shared" si="48"/>
        <v>#VALUE!</v>
      </c>
      <c r="R78" s="30" t="e">
        <f t="shared" si="49"/>
        <v>#VALUE!</v>
      </c>
      <c r="S78" s="30" t="str">
        <f t="shared" si="50"/>
        <v/>
      </c>
      <c r="T78" s="30" t="str">
        <f t="shared" si="51"/>
        <v/>
      </c>
      <c r="U78" s="30" t="str">
        <f t="shared" si="52"/>
        <v/>
      </c>
      <c r="V78" s="30" t="str">
        <f t="shared" si="53"/>
        <v/>
      </c>
      <c r="W78" s="30" t="str">
        <f t="shared" si="54"/>
        <v/>
      </c>
      <c r="X78" s="30" t="str">
        <f t="shared" si="55"/>
        <v/>
      </c>
      <c r="Y78" s="30">
        <f>IF(SUM(S78:X78)=2,IF(L78=2,IF(L78=2,IF(R78-'Barèmes &amp; Options'!H$2&lt;-1,0,1)),""),0)</f>
        <v>0</v>
      </c>
      <c r="Z78" s="30">
        <f t="shared" si="56"/>
        <v>0</v>
      </c>
      <c r="AA78" s="56" t="b">
        <f t="shared" si="57"/>
        <v>0</v>
      </c>
      <c r="AB78" s="56" t="b">
        <f t="shared" si="58"/>
        <v>0</v>
      </c>
      <c r="AC78" s="30" t="str">
        <f t="shared" si="59"/>
        <v/>
      </c>
      <c r="AD78" s="30" t="str">
        <f t="shared" si="60"/>
        <v/>
      </c>
      <c r="AE78" s="30" t="str">
        <f t="shared" si="61"/>
        <v/>
      </c>
      <c r="AF78" s="17"/>
      <c r="AG78" s="18"/>
      <c r="AH78" s="19"/>
      <c r="AK78" t="str">
        <f t="shared" si="62"/>
        <v>m</v>
      </c>
    </row>
    <row r="79" spans="1:37" ht="15.75" thickBot="1" x14ac:dyDescent="0.3">
      <c r="A79" s="31"/>
      <c r="B79" s="31"/>
      <c r="C79" s="29"/>
      <c r="D79" s="29"/>
      <c r="E79" s="29"/>
      <c r="F79" s="57"/>
      <c r="G79" s="58"/>
      <c r="H79" s="57"/>
      <c r="I79" s="57"/>
      <c r="J79" s="29"/>
      <c r="K79" s="50" t="str">
        <f t="shared" si="42"/>
        <v/>
      </c>
      <c r="L79" s="30" t="str">
        <f t="shared" si="43"/>
        <v/>
      </c>
      <c r="M79" s="30" t="str">
        <f t="shared" si="44"/>
        <v/>
      </c>
      <c r="N79" s="30" t="str">
        <f t="shared" si="45"/>
        <v/>
      </c>
      <c r="O79" s="30" t="str">
        <f t="shared" si="46"/>
        <v/>
      </c>
      <c r="P79" s="30" t="e">
        <f t="shared" si="47"/>
        <v>#VALUE!</v>
      </c>
      <c r="Q79" s="30" t="e">
        <f t="shared" si="48"/>
        <v>#VALUE!</v>
      </c>
      <c r="R79" s="30" t="e">
        <f t="shared" si="49"/>
        <v>#VALUE!</v>
      </c>
      <c r="S79" s="30" t="str">
        <f t="shared" si="50"/>
        <v/>
      </c>
      <c r="T79" s="30" t="str">
        <f t="shared" si="51"/>
        <v/>
      </c>
      <c r="U79" s="30" t="str">
        <f t="shared" si="52"/>
        <v/>
      </c>
      <c r="V79" s="30" t="str">
        <f t="shared" si="53"/>
        <v/>
      </c>
      <c r="W79" s="30" t="str">
        <f t="shared" si="54"/>
        <v/>
      </c>
      <c r="X79" s="30" t="str">
        <f t="shared" si="55"/>
        <v/>
      </c>
      <c r="Y79" s="30">
        <f>IF(SUM(S79:X79)=2,IF(L79=2,IF(L79=2,IF(R79-'Barèmes &amp; Options'!H$2&lt;-1,0,1)),""),0)</f>
        <v>0</v>
      </c>
      <c r="Z79" s="30">
        <f t="shared" si="56"/>
        <v>0</v>
      </c>
      <c r="AA79" s="56" t="b">
        <f t="shared" si="57"/>
        <v>0</v>
      </c>
      <c r="AB79" s="56" t="b">
        <f t="shared" si="58"/>
        <v>0</v>
      </c>
      <c r="AC79" s="30" t="str">
        <f t="shared" si="59"/>
        <v/>
      </c>
      <c r="AD79" s="30" t="str">
        <f t="shared" si="60"/>
        <v/>
      </c>
      <c r="AE79" s="30" t="str">
        <f t="shared" si="61"/>
        <v/>
      </c>
      <c r="AF79" s="17"/>
      <c r="AG79" s="18"/>
      <c r="AH79" s="19"/>
      <c r="AK79" t="str">
        <f t="shared" si="62"/>
        <v>m</v>
      </c>
    </row>
    <row r="80" spans="1:37" ht="15.75" thickBot="1" x14ac:dyDescent="0.3">
      <c r="A80" s="31"/>
      <c r="B80" s="31"/>
      <c r="C80" s="29"/>
      <c r="D80" s="29"/>
      <c r="E80" s="29"/>
      <c r="F80" s="57"/>
      <c r="G80" s="58"/>
      <c r="H80" s="57"/>
      <c r="I80" s="57"/>
      <c r="J80" s="29"/>
      <c r="K80" s="50" t="str">
        <f t="shared" si="42"/>
        <v/>
      </c>
      <c r="L80" s="30" t="str">
        <f t="shared" si="43"/>
        <v/>
      </c>
      <c r="M80" s="30" t="str">
        <f t="shared" si="44"/>
        <v/>
      </c>
      <c r="N80" s="30" t="str">
        <f t="shared" si="45"/>
        <v/>
      </c>
      <c r="O80" s="30" t="str">
        <f t="shared" si="46"/>
        <v/>
      </c>
      <c r="P80" s="30" t="e">
        <f t="shared" si="47"/>
        <v>#VALUE!</v>
      </c>
      <c r="Q80" s="30" t="e">
        <f t="shared" si="48"/>
        <v>#VALUE!</v>
      </c>
      <c r="R80" s="30" t="e">
        <f t="shared" si="49"/>
        <v>#VALUE!</v>
      </c>
      <c r="S80" s="30" t="str">
        <f t="shared" si="50"/>
        <v/>
      </c>
      <c r="T80" s="30" t="str">
        <f t="shared" si="51"/>
        <v/>
      </c>
      <c r="U80" s="30" t="str">
        <f t="shared" si="52"/>
        <v/>
      </c>
      <c r="V80" s="30" t="str">
        <f t="shared" si="53"/>
        <v/>
      </c>
      <c r="W80" s="30" t="str">
        <f t="shared" si="54"/>
        <v/>
      </c>
      <c r="X80" s="30" t="str">
        <f t="shared" si="55"/>
        <v/>
      </c>
      <c r="Y80" s="30">
        <f>IF(SUM(S80:X80)=2,IF(L80=2,IF(L80=2,IF(R80-'Barèmes &amp; Options'!H$2&lt;-1,0,1)),""),0)</f>
        <v>0</v>
      </c>
      <c r="Z80" s="30">
        <f t="shared" si="56"/>
        <v>0</v>
      </c>
      <c r="AA80" s="56" t="b">
        <f t="shared" si="57"/>
        <v>0</v>
      </c>
      <c r="AB80" s="56" t="b">
        <f t="shared" si="58"/>
        <v>0</v>
      </c>
      <c r="AC80" s="30" t="str">
        <f t="shared" si="59"/>
        <v/>
      </c>
      <c r="AD80" s="30" t="str">
        <f t="shared" si="60"/>
        <v/>
      </c>
      <c r="AE80" s="30" t="str">
        <f t="shared" si="61"/>
        <v/>
      </c>
      <c r="AF80" s="17"/>
      <c r="AG80" s="18"/>
      <c r="AH80" s="19"/>
      <c r="AK80" t="str">
        <f t="shared" si="62"/>
        <v>m</v>
      </c>
    </row>
    <row r="81" spans="1:37" ht="15.75" thickBot="1" x14ac:dyDescent="0.3">
      <c r="A81" s="31"/>
      <c r="B81" s="31"/>
      <c r="C81" s="29"/>
      <c r="D81" s="29"/>
      <c r="E81" s="29"/>
      <c r="F81" s="57"/>
      <c r="G81" s="58"/>
      <c r="H81" s="57"/>
      <c r="I81" s="57"/>
      <c r="J81" s="29"/>
      <c r="K81" s="50" t="str">
        <f t="shared" si="42"/>
        <v/>
      </c>
      <c r="L81" s="30" t="str">
        <f t="shared" si="43"/>
        <v/>
      </c>
      <c r="M81" s="30" t="str">
        <f t="shared" si="44"/>
        <v/>
      </c>
      <c r="N81" s="30" t="str">
        <f t="shared" si="45"/>
        <v/>
      </c>
      <c r="O81" s="30" t="str">
        <f t="shared" si="46"/>
        <v/>
      </c>
      <c r="P81" s="30" t="e">
        <f t="shared" si="47"/>
        <v>#VALUE!</v>
      </c>
      <c r="Q81" s="30" t="e">
        <f t="shared" si="48"/>
        <v>#VALUE!</v>
      </c>
      <c r="R81" s="30" t="e">
        <f t="shared" si="49"/>
        <v>#VALUE!</v>
      </c>
      <c r="S81" s="30" t="str">
        <f t="shared" si="50"/>
        <v/>
      </c>
      <c r="T81" s="30" t="str">
        <f t="shared" si="51"/>
        <v/>
      </c>
      <c r="U81" s="30" t="str">
        <f t="shared" si="52"/>
        <v/>
      </c>
      <c r="V81" s="30" t="str">
        <f t="shared" si="53"/>
        <v/>
      </c>
      <c r="W81" s="30" t="str">
        <f t="shared" si="54"/>
        <v/>
      </c>
      <c r="X81" s="30" t="str">
        <f t="shared" si="55"/>
        <v/>
      </c>
      <c r="Y81" s="30">
        <f>IF(SUM(S81:X81)=2,IF(L81=2,IF(L81=2,IF(R81-'Barèmes &amp; Options'!H$2&lt;-1,0,1)),""),0)</f>
        <v>0</v>
      </c>
      <c r="Z81" s="30">
        <f t="shared" si="56"/>
        <v>0</v>
      </c>
      <c r="AA81" s="56" t="b">
        <f t="shared" si="57"/>
        <v>0</v>
      </c>
      <c r="AB81" s="56" t="b">
        <f t="shared" si="58"/>
        <v>0</v>
      </c>
      <c r="AC81" s="30" t="str">
        <f t="shared" si="59"/>
        <v/>
      </c>
      <c r="AD81" s="30" t="str">
        <f t="shared" si="60"/>
        <v/>
      </c>
      <c r="AE81" s="30" t="str">
        <f t="shared" si="61"/>
        <v/>
      </c>
      <c r="AF81" s="17"/>
      <c r="AG81" s="18"/>
      <c r="AH81" s="19"/>
      <c r="AK81" t="str">
        <f t="shared" si="62"/>
        <v>m</v>
      </c>
    </row>
    <row r="82" spans="1:37" ht="15.75" thickBot="1" x14ac:dyDescent="0.3">
      <c r="A82" s="31"/>
      <c r="B82" s="31"/>
      <c r="C82" s="29"/>
      <c r="D82" s="29"/>
      <c r="E82" s="29"/>
      <c r="F82" s="57"/>
      <c r="G82" s="58"/>
      <c r="H82" s="57"/>
      <c r="I82" s="57"/>
      <c r="J82" s="29"/>
      <c r="K82" s="50" t="str">
        <f t="shared" si="42"/>
        <v/>
      </c>
      <c r="L82" s="30" t="str">
        <f t="shared" si="43"/>
        <v/>
      </c>
      <c r="M82" s="30" t="str">
        <f t="shared" si="44"/>
        <v/>
      </c>
      <c r="N82" s="30" t="str">
        <f t="shared" si="45"/>
        <v/>
      </c>
      <c r="O82" s="30" t="str">
        <f t="shared" si="46"/>
        <v/>
      </c>
      <c r="P82" s="30" t="e">
        <f t="shared" si="47"/>
        <v>#VALUE!</v>
      </c>
      <c r="Q82" s="30" t="e">
        <f t="shared" si="48"/>
        <v>#VALUE!</v>
      </c>
      <c r="R82" s="30" t="e">
        <f t="shared" si="49"/>
        <v>#VALUE!</v>
      </c>
      <c r="S82" s="30" t="str">
        <f t="shared" si="50"/>
        <v/>
      </c>
      <c r="T82" s="30" t="str">
        <f t="shared" si="51"/>
        <v/>
      </c>
      <c r="U82" s="30" t="str">
        <f t="shared" si="52"/>
        <v/>
      </c>
      <c r="V82" s="30" t="str">
        <f t="shared" si="53"/>
        <v/>
      </c>
      <c r="W82" s="30" t="str">
        <f t="shared" si="54"/>
        <v/>
      </c>
      <c r="X82" s="30" t="str">
        <f t="shared" si="55"/>
        <v/>
      </c>
      <c r="Y82" s="30">
        <f>IF(SUM(S82:X82)=2,IF(L82=2,IF(L82=2,IF(R82-'Barèmes &amp; Options'!H$2&lt;-1,0,1)),""),0)</f>
        <v>0</v>
      </c>
      <c r="Z82" s="30">
        <f t="shared" si="56"/>
        <v>0</v>
      </c>
      <c r="AA82" s="56" t="b">
        <f t="shared" si="57"/>
        <v>0</v>
      </c>
      <c r="AB82" s="56" t="b">
        <f t="shared" si="58"/>
        <v>0</v>
      </c>
      <c r="AC82" s="30" t="str">
        <f t="shared" si="59"/>
        <v/>
      </c>
      <c r="AD82" s="30" t="str">
        <f t="shared" si="60"/>
        <v/>
      </c>
      <c r="AE82" s="30" t="str">
        <f t="shared" si="61"/>
        <v/>
      </c>
      <c r="AF82" s="17"/>
      <c r="AG82" s="18"/>
      <c r="AH82" s="19"/>
      <c r="AK82" t="str">
        <f t="shared" si="62"/>
        <v>m</v>
      </c>
    </row>
    <row r="83" spans="1:37" ht="15.75" thickBot="1" x14ac:dyDescent="0.3">
      <c r="A83" s="31"/>
      <c r="B83" s="31"/>
      <c r="C83" s="29"/>
      <c r="D83" s="29"/>
      <c r="E83" s="29"/>
      <c r="F83" s="57"/>
      <c r="G83" s="58"/>
      <c r="H83" s="57"/>
      <c r="I83" s="57"/>
      <c r="J83" s="29"/>
      <c r="K83" s="50" t="str">
        <f t="shared" si="42"/>
        <v/>
      </c>
      <c r="L83" s="30" t="str">
        <f t="shared" si="43"/>
        <v/>
      </c>
      <c r="M83" s="30" t="str">
        <f t="shared" si="44"/>
        <v/>
      </c>
      <c r="N83" s="30" t="str">
        <f t="shared" si="45"/>
        <v/>
      </c>
      <c r="O83" s="30" t="str">
        <f t="shared" si="46"/>
        <v/>
      </c>
      <c r="P83" s="30" t="e">
        <f t="shared" si="47"/>
        <v>#VALUE!</v>
      </c>
      <c r="Q83" s="30" t="e">
        <f t="shared" si="48"/>
        <v>#VALUE!</v>
      </c>
      <c r="R83" s="30" t="e">
        <f t="shared" si="49"/>
        <v>#VALUE!</v>
      </c>
      <c r="S83" s="30" t="str">
        <f t="shared" si="50"/>
        <v/>
      </c>
      <c r="T83" s="30" t="str">
        <f t="shared" si="51"/>
        <v/>
      </c>
      <c r="U83" s="30" t="str">
        <f t="shared" si="52"/>
        <v/>
      </c>
      <c r="V83" s="30" t="str">
        <f t="shared" si="53"/>
        <v/>
      </c>
      <c r="W83" s="30" t="str">
        <f t="shared" si="54"/>
        <v/>
      </c>
      <c r="X83" s="30" t="str">
        <f t="shared" si="55"/>
        <v/>
      </c>
      <c r="Y83" s="30">
        <f>IF(SUM(S83:X83)=2,IF(L83=2,IF(L83=2,IF(R83-'Barèmes &amp; Options'!H$2&lt;-1,0,1)),""),0)</f>
        <v>0</v>
      </c>
      <c r="Z83" s="30">
        <f t="shared" si="56"/>
        <v>0</v>
      </c>
      <c r="AA83" s="56" t="b">
        <f t="shared" si="57"/>
        <v>0</v>
      </c>
      <c r="AB83" s="56" t="b">
        <f t="shared" si="58"/>
        <v>0</v>
      </c>
      <c r="AC83" s="30" t="str">
        <f t="shared" si="59"/>
        <v/>
      </c>
      <c r="AD83" s="30" t="str">
        <f t="shared" si="60"/>
        <v/>
      </c>
      <c r="AE83" s="30" t="str">
        <f t="shared" si="61"/>
        <v/>
      </c>
      <c r="AF83" s="17"/>
      <c r="AG83" s="18"/>
      <c r="AH83" s="19"/>
      <c r="AK83" t="str">
        <f t="shared" si="62"/>
        <v>m</v>
      </c>
    </row>
    <row r="84" spans="1:37" ht="15.75" thickBot="1" x14ac:dyDescent="0.3">
      <c r="A84" s="31"/>
      <c r="B84" s="31"/>
      <c r="C84" s="29"/>
      <c r="D84" s="29"/>
      <c r="E84" s="29"/>
      <c r="F84" s="57"/>
      <c r="G84" s="58"/>
      <c r="H84" s="57"/>
      <c r="I84" s="57"/>
      <c r="J84" s="29"/>
      <c r="K84" s="50" t="str">
        <f t="shared" si="42"/>
        <v/>
      </c>
      <c r="L84" s="30" t="str">
        <f t="shared" si="43"/>
        <v/>
      </c>
      <c r="M84" s="30" t="str">
        <f t="shared" si="44"/>
        <v/>
      </c>
      <c r="N84" s="30" t="str">
        <f t="shared" si="45"/>
        <v/>
      </c>
      <c r="O84" s="30" t="str">
        <f t="shared" si="46"/>
        <v/>
      </c>
      <c r="P84" s="30" t="e">
        <f t="shared" si="47"/>
        <v>#VALUE!</v>
      </c>
      <c r="Q84" s="30" t="e">
        <f t="shared" si="48"/>
        <v>#VALUE!</v>
      </c>
      <c r="R84" s="30" t="e">
        <f t="shared" si="49"/>
        <v>#VALUE!</v>
      </c>
      <c r="S84" s="30" t="str">
        <f t="shared" si="50"/>
        <v/>
      </c>
      <c r="T84" s="30" t="str">
        <f t="shared" si="51"/>
        <v/>
      </c>
      <c r="U84" s="30" t="str">
        <f t="shared" si="52"/>
        <v/>
      </c>
      <c r="V84" s="30" t="str">
        <f t="shared" si="53"/>
        <v/>
      </c>
      <c r="W84" s="30" t="str">
        <f t="shared" si="54"/>
        <v/>
      </c>
      <c r="X84" s="30" t="str">
        <f t="shared" si="55"/>
        <v/>
      </c>
      <c r="Y84" s="30">
        <f>IF(SUM(S84:X84)=2,IF(L84=2,IF(L84=2,IF(R84-'Barèmes &amp; Options'!H$2&lt;-1,0,1)),""),0)</f>
        <v>0</v>
      </c>
      <c r="Z84" s="30">
        <f t="shared" si="56"/>
        <v>0</v>
      </c>
      <c r="AA84" s="56" t="b">
        <f t="shared" si="57"/>
        <v>0</v>
      </c>
      <c r="AB84" s="56" t="b">
        <f t="shared" si="58"/>
        <v>0</v>
      </c>
      <c r="AC84" s="30" t="str">
        <f t="shared" si="59"/>
        <v/>
      </c>
      <c r="AD84" s="30" t="str">
        <f t="shared" si="60"/>
        <v/>
      </c>
      <c r="AE84" s="30" t="str">
        <f t="shared" si="61"/>
        <v/>
      </c>
      <c r="AF84" s="17"/>
      <c r="AG84" s="18"/>
      <c r="AH84" s="19"/>
      <c r="AK84" t="str">
        <f t="shared" si="62"/>
        <v>m</v>
      </c>
    </row>
    <row r="85" spans="1:37" ht="15.75" thickBot="1" x14ac:dyDescent="0.3">
      <c r="A85" s="31"/>
      <c r="B85" s="31"/>
      <c r="C85" s="29"/>
      <c r="D85" s="29"/>
      <c r="E85" s="29"/>
      <c r="F85" s="57"/>
      <c r="G85" s="58"/>
      <c r="H85" s="57"/>
      <c r="I85" s="57"/>
      <c r="J85" s="29"/>
      <c r="K85" s="50" t="str">
        <f t="shared" si="42"/>
        <v/>
      </c>
      <c r="L85" s="30" t="str">
        <f t="shared" si="43"/>
        <v/>
      </c>
      <c r="M85" s="30" t="str">
        <f t="shared" si="44"/>
        <v/>
      </c>
      <c r="N85" s="30" t="str">
        <f t="shared" si="45"/>
        <v/>
      </c>
      <c r="O85" s="30" t="str">
        <f t="shared" si="46"/>
        <v/>
      </c>
      <c r="P85" s="30" t="e">
        <f t="shared" si="47"/>
        <v>#VALUE!</v>
      </c>
      <c r="Q85" s="30" t="e">
        <f t="shared" si="48"/>
        <v>#VALUE!</v>
      </c>
      <c r="R85" s="30" t="e">
        <f t="shared" si="49"/>
        <v>#VALUE!</v>
      </c>
      <c r="S85" s="30" t="str">
        <f t="shared" si="50"/>
        <v/>
      </c>
      <c r="T85" s="30" t="str">
        <f t="shared" si="51"/>
        <v/>
      </c>
      <c r="U85" s="30" t="str">
        <f t="shared" si="52"/>
        <v/>
      </c>
      <c r="V85" s="30" t="str">
        <f t="shared" si="53"/>
        <v/>
      </c>
      <c r="W85" s="30" t="str">
        <f t="shared" si="54"/>
        <v/>
      </c>
      <c r="X85" s="30" t="str">
        <f t="shared" si="55"/>
        <v/>
      </c>
      <c r="Y85" s="30">
        <f>IF(SUM(S85:X85)=2,IF(L85=2,IF(L85=2,IF(R85-'Barèmes &amp; Options'!H$2&lt;-1,0,1)),""),0)</f>
        <v>0</v>
      </c>
      <c r="Z85" s="30">
        <f t="shared" si="56"/>
        <v>0</v>
      </c>
      <c r="AA85" s="56" t="b">
        <f t="shared" si="57"/>
        <v>0</v>
      </c>
      <c r="AB85" s="56" t="b">
        <f t="shared" si="58"/>
        <v>0</v>
      </c>
      <c r="AC85" s="30" t="str">
        <f t="shared" si="59"/>
        <v/>
      </c>
      <c r="AD85" s="30" t="str">
        <f t="shared" si="60"/>
        <v/>
      </c>
      <c r="AE85" s="30" t="str">
        <f t="shared" si="61"/>
        <v/>
      </c>
      <c r="AF85" s="17"/>
      <c r="AG85" s="18"/>
      <c r="AH85" s="19"/>
      <c r="AK85" t="str">
        <f t="shared" si="62"/>
        <v>m</v>
      </c>
    </row>
    <row r="86" spans="1:37" ht="15.75" thickBot="1" x14ac:dyDescent="0.3">
      <c r="A86" s="31"/>
      <c r="B86" s="31"/>
      <c r="C86" s="29"/>
      <c r="D86" s="29"/>
      <c r="E86" s="29"/>
      <c r="F86" s="57"/>
      <c r="G86" s="58"/>
      <c r="H86" s="57"/>
      <c r="I86" s="57"/>
      <c r="J86" s="29"/>
      <c r="K86" s="50" t="str">
        <f t="shared" si="42"/>
        <v/>
      </c>
      <c r="L86" s="30" t="str">
        <f t="shared" si="43"/>
        <v/>
      </c>
      <c r="M86" s="30" t="str">
        <f t="shared" si="44"/>
        <v/>
      </c>
      <c r="N86" s="30" t="str">
        <f t="shared" si="45"/>
        <v/>
      </c>
      <c r="O86" s="30" t="str">
        <f t="shared" si="46"/>
        <v/>
      </c>
      <c r="P86" s="30" t="e">
        <f t="shared" si="47"/>
        <v>#VALUE!</v>
      </c>
      <c r="Q86" s="30" t="e">
        <f t="shared" si="48"/>
        <v>#VALUE!</v>
      </c>
      <c r="R86" s="30" t="e">
        <f t="shared" si="49"/>
        <v>#VALUE!</v>
      </c>
      <c r="S86" s="30" t="str">
        <f t="shared" si="50"/>
        <v/>
      </c>
      <c r="T86" s="30" t="str">
        <f t="shared" si="51"/>
        <v/>
      </c>
      <c r="U86" s="30" t="str">
        <f t="shared" si="52"/>
        <v/>
      </c>
      <c r="V86" s="30" t="str">
        <f t="shared" si="53"/>
        <v/>
      </c>
      <c r="W86" s="30" t="str">
        <f t="shared" si="54"/>
        <v/>
      </c>
      <c r="X86" s="30" t="str">
        <f t="shared" si="55"/>
        <v/>
      </c>
      <c r="Y86" s="30">
        <f>IF(SUM(S86:X86)=2,IF(L86=2,IF(L86=2,IF(R86-'Barèmes &amp; Options'!H$2&lt;-1,0,1)),""),0)</f>
        <v>0</v>
      </c>
      <c r="Z86" s="30">
        <f t="shared" si="56"/>
        <v>0</v>
      </c>
      <c r="AA86" s="56" t="b">
        <f t="shared" si="57"/>
        <v>0</v>
      </c>
      <c r="AB86" s="56" t="b">
        <f t="shared" si="58"/>
        <v>0</v>
      </c>
      <c r="AC86" s="30" t="str">
        <f t="shared" si="59"/>
        <v/>
      </c>
      <c r="AD86" s="30" t="str">
        <f t="shared" si="60"/>
        <v/>
      </c>
      <c r="AE86" s="30" t="str">
        <f t="shared" si="61"/>
        <v/>
      </c>
      <c r="AF86" s="17"/>
      <c r="AG86" s="18"/>
      <c r="AH86" s="19"/>
      <c r="AK86" t="str">
        <f t="shared" si="62"/>
        <v>m</v>
      </c>
    </row>
    <row r="87" spans="1:37" ht="15.75" thickBot="1" x14ac:dyDescent="0.3">
      <c r="A87" s="31"/>
      <c r="B87" s="31"/>
      <c r="C87" s="29"/>
      <c r="D87" s="29"/>
      <c r="E87" s="29"/>
      <c r="F87" s="57"/>
      <c r="G87" s="58"/>
      <c r="H87" s="57"/>
      <c r="I87" s="57"/>
      <c r="J87" s="29"/>
      <c r="K87" s="50" t="str">
        <f t="shared" si="42"/>
        <v/>
      </c>
      <c r="L87" s="30" t="str">
        <f t="shared" si="43"/>
        <v/>
      </c>
      <c r="M87" s="30" t="str">
        <f t="shared" si="44"/>
        <v/>
      </c>
      <c r="N87" s="30" t="str">
        <f t="shared" si="45"/>
        <v/>
      </c>
      <c r="O87" s="30" t="str">
        <f t="shared" si="46"/>
        <v/>
      </c>
      <c r="P87" s="30" t="e">
        <f t="shared" si="47"/>
        <v>#VALUE!</v>
      </c>
      <c r="Q87" s="30" t="e">
        <f t="shared" si="48"/>
        <v>#VALUE!</v>
      </c>
      <c r="R87" s="30" t="e">
        <f t="shared" si="49"/>
        <v>#VALUE!</v>
      </c>
      <c r="S87" s="30" t="str">
        <f t="shared" si="50"/>
        <v/>
      </c>
      <c r="T87" s="30" t="str">
        <f t="shared" si="51"/>
        <v/>
      </c>
      <c r="U87" s="30" t="str">
        <f t="shared" si="52"/>
        <v/>
      </c>
      <c r="V87" s="30" t="str">
        <f t="shared" si="53"/>
        <v/>
      </c>
      <c r="W87" s="30" t="str">
        <f t="shared" si="54"/>
        <v/>
      </c>
      <c r="X87" s="30" t="str">
        <f t="shared" si="55"/>
        <v/>
      </c>
      <c r="Y87" s="30">
        <f>IF(SUM(S87:X87)=2,IF(L87=2,IF(L87=2,IF(R87-'Barèmes &amp; Options'!H$2&lt;-1,0,1)),""),0)</f>
        <v>0</v>
      </c>
      <c r="Z87" s="30">
        <f t="shared" si="56"/>
        <v>0</v>
      </c>
      <c r="AA87" s="56" t="b">
        <f t="shared" si="57"/>
        <v>0</v>
      </c>
      <c r="AB87" s="56" t="b">
        <f t="shared" si="58"/>
        <v>0</v>
      </c>
      <c r="AC87" s="30" t="str">
        <f t="shared" si="59"/>
        <v/>
      </c>
      <c r="AD87" s="30" t="str">
        <f t="shared" si="60"/>
        <v/>
      </c>
      <c r="AE87" s="30" t="str">
        <f t="shared" si="61"/>
        <v/>
      </c>
      <c r="AF87" s="17"/>
      <c r="AG87" s="18"/>
      <c r="AH87" s="19"/>
      <c r="AK87" t="str">
        <f t="shared" si="62"/>
        <v>m</v>
      </c>
    </row>
    <row r="88" spans="1:37" ht="15.75" thickBot="1" x14ac:dyDescent="0.3">
      <c r="A88" s="31"/>
      <c r="B88" s="31"/>
      <c r="C88" s="29"/>
      <c r="D88" s="29"/>
      <c r="E88" s="29"/>
      <c r="F88" s="57"/>
      <c r="G88" s="58"/>
      <c r="H88" s="57"/>
      <c r="I88" s="57"/>
      <c r="J88" s="29"/>
      <c r="K88" s="50" t="str">
        <f t="shared" si="42"/>
        <v/>
      </c>
      <c r="L88" s="30" t="str">
        <f t="shared" si="43"/>
        <v/>
      </c>
      <c r="M88" s="30" t="str">
        <f t="shared" si="44"/>
        <v/>
      </c>
      <c r="N88" s="30" t="str">
        <f t="shared" si="45"/>
        <v/>
      </c>
      <c r="O88" s="30" t="str">
        <f t="shared" si="46"/>
        <v/>
      </c>
      <c r="P88" s="30" t="e">
        <f t="shared" si="47"/>
        <v>#VALUE!</v>
      </c>
      <c r="Q88" s="30" t="e">
        <f t="shared" si="48"/>
        <v>#VALUE!</v>
      </c>
      <c r="R88" s="30" t="e">
        <f t="shared" si="49"/>
        <v>#VALUE!</v>
      </c>
      <c r="S88" s="30" t="str">
        <f t="shared" si="50"/>
        <v/>
      </c>
      <c r="T88" s="30" t="str">
        <f t="shared" si="51"/>
        <v/>
      </c>
      <c r="U88" s="30" t="str">
        <f t="shared" si="52"/>
        <v/>
      </c>
      <c r="V88" s="30" t="str">
        <f t="shared" si="53"/>
        <v/>
      </c>
      <c r="W88" s="30" t="str">
        <f t="shared" si="54"/>
        <v/>
      </c>
      <c r="X88" s="30" t="str">
        <f t="shared" si="55"/>
        <v/>
      </c>
      <c r="Y88" s="30">
        <f>IF(SUM(S88:X88)=2,IF(L88=2,IF(L88=2,IF(R88-'Barèmes &amp; Options'!H$2&lt;-1,0,1)),""),0)</f>
        <v>0</v>
      </c>
      <c r="Z88" s="30">
        <f t="shared" si="56"/>
        <v>0</v>
      </c>
      <c r="AA88" s="56" t="b">
        <f t="shared" si="57"/>
        <v>0</v>
      </c>
      <c r="AB88" s="56" t="b">
        <f t="shared" si="58"/>
        <v>0</v>
      </c>
      <c r="AC88" s="30" t="str">
        <f t="shared" si="59"/>
        <v/>
      </c>
      <c r="AD88" s="30" t="str">
        <f t="shared" si="60"/>
        <v/>
      </c>
      <c r="AE88" s="30" t="str">
        <f t="shared" si="61"/>
        <v/>
      </c>
      <c r="AF88" s="17"/>
      <c r="AG88" s="18"/>
      <c r="AH88" s="19"/>
      <c r="AK88" t="str">
        <f t="shared" si="62"/>
        <v>m</v>
      </c>
    </row>
    <row r="89" spans="1:37" ht="15.75" thickBot="1" x14ac:dyDescent="0.3">
      <c r="A89" s="31"/>
      <c r="B89" s="31"/>
      <c r="C89" s="29"/>
      <c r="D89" s="29"/>
      <c r="E89" s="29"/>
      <c r="F89" s="57"/>
      <c r="G89" s="58"/>
      <c r="H89" s="57"/>
      <c r="I89" s="57"/>
      <c r="J89" s="29"/>
      <c r="K89" s="50" t="str">
        <f t="shared" si="42"/>
        <v/>
      </c>
      <c r="L89" s="30" t="str">
        <f t="shared" si="43"/>
        <v/>
      </c>
      <c r="M89" s="30" t="str">
        <f t="shared" si="44"/>
        <v/>
      </c>
      <c r="N89" s="30" t="str">
        <f t="shared" si="45"/>
        <v/>
      </c>
      <c r="O89" s="30" t="str">
        <f t="shared" si="46"/>
        <v/>
      </c>
      <c r="P89" s="30" t="e">
        <f t="shared" si="47"/>
        <v>#VALUE!</v>
      </c>
      <c r="Q89" s="30" t="e">
        <f t="shared" si="48"/>
        <v>#VALUE!</v>
      </c>
      <c r="R89" s="30" t="e">
        <f t="shared" si="49"/>
        <v>#VALUE!</v>
      </c>
      <c r="S89" s="30" t="str">
        <f t="shared" si="50"/>
        <v/>
      </c>
      <c r="T89" s="30" t="str">
        <f t="shared" si="51"/>
        <v/>
      </c>
      <c r="U89" s="30" t="str">
        <f t="shared" si="52"/>
        <v/>
      </c>
      <c r="V89" s="30" t="str">
        <f t="shared" si="53"/>
        <v/>
      </c>
      <c r="W89" s="30" t="str">
        <f t="shared" si="54"/>
        <v/>
      </c>
      <c r="X89" s="30" t="str">
        <f t="shared" si="55"/>
        <v/>
      </c>
      <c r="Y89" s="30">
        <f>IF(SUM(S89:X89)=2,IF(L89=2,IF(L89=2,IF(R89-'Barèmes &amp; Options'!H$2&lt;-1,0,1)),""),0)</f>
        <v>0</v>
      </c>
      <c r="Z89" s="30">
        <f t="shared" si="56"/>
        <v>0</v>
      </c>
      <c r="AA89" s="56" t="b">
        <f t="shared" si="57"/>
        <v>0</v>
      </c>
      <c r="AB89" s="56" t="b">
        <f t="shared" si="58"/>
        <v>0</v>
      </c>
      <c r="AC89" s="30" t="str">
        <f t="shared" si="59"/>
        <v/>
      </c>
      <c r="AD89" s="30" t="str">
        <f t="shared" si="60"/>
        <v/>
      </c>
      <c r="AE89" s="30" t="str">
        <f t="shared" si="61"/>
        <v/>
      </c>
      <c r="AK89" t="str">
        <f t="shared" si="62"/>
        <v>m</v>
      </c>
    </row>
    <row r="90" spans="1:37" ht="15.75" thickBot="1" x14ac:dyDescent="0.3">
      <c r="A90" s="31"/>
      <c r="B90" s="31"/>
      <c r="C90" s="29"/>
      <c r="D90" s="29"/>
      <c r="E90" s="29"/>
      <c r="F90" s="57"/>
      <c r="G90" s="58"/>
      <c r="H90" s="57"/>
      <c r="I90" s="57"/>
      <c r="J90" s="29"/>
      <c r="K90" s="50" t="str">
        <f t="shared" si="42"/>
        <v/>
      </c>
      <c r="L90" s="30" t="str">
        <f t="shared" si="43"/>
        <v/>
      </c>
      <c r="M90" s="30" t="str">
        <f t="shared" si="44"/>
        <v/>
      </c>
      <c r="N90" s="30" t="str">
        <f t="shared" si="45"/>
        <v/>
      </c>
      <c r="O90" s="30" t="str">
        <f t="shared" si="46"/>
        <v/>
      </c>
      <c r="P90" s="30" t="e">
        <f t="shared" si="47"/>
        <v>#VALUE!</v>
      </c>
      <c r="Q90" s="30" t="e">
        <f t="shared" si="48"/>
        <v>#VALUE!</v>
      </c>
      <c r="R90" s="30" t="e">
        <f t="shared" si="49"/>
        <v>#VALUE!</v>
      </c>
      <c r="S90" s="30" t="str">
        <f t="shared" si="50"/>
        <v/>
      </c>
      <c r="T90" s="30" t="str">
        <f t="shared" si="51"/>
        <v/>
      </c>
      <c r="U90" s="30" t="str">
        <f t="shared" si="52"/>
        <v/>
      </c>
      <c r="V90" s="30" t="str">
        <f t="shared" si="53"/>
        <v/>
      </c>
      <c r="W90" s="30" t="str">
        <f t="shared" si="54"/>
        <v/>
      </c>
      <c r="X90" s="30" t="str">
        <f t="shared" si="55"/>
        <v/>
      </c>
      <c r="Y90" s="30">
        <f>IF(SUM(S90:X90)=2,IF(L90=2,IF(L90=2,IF(R90-'Barèmes &amp; Options'!H$2&lt;-1,0,1)),""),0)</f>
        <v>0</v>
      </c>
      <c r="Z90" s="30">
        <f t="shared" si="56"/>
        <v>0</v>
      </c>
      <c r="AA90" s="56" t="b">
        <f t="shared" si="57"/>
        <v>0</v>
      </c>
      <c r="AB90" s="56" t="b">
        <f t="shared" si="58"/>
        <v>0</v>
      </c>
      <c r="AC90" s="30" t="str">
        <f t="shared" si="59"/>
        <v/>
      </c>
      <c r="AD90" s="30" t="str">
        <f t="shared" si="60"/>
        <v/>
      </c>
      <c r="AE90" s="30" t="str">
        <f t="shared" si="61"/>
        <v/>
      </c>
      <c r="AK90" t="str">
        <f t="shared" si="62"/>
        <v>m</v>
      </c>
    </row>
    <row r="91" spans="1:37" ht="15.75" thickBot="1" x14ac:dyDescent="0.3">
      <c r="A91" s="31"/>
      <c r="B91" s="31"/>
      <c r="C91" s="29"/>
      <c r="D91" s="29"/>
      <c r="E91" s="29"/>
      <c r="F91" s="57"/>
      <c r="G91" s="58"/>
      <c r="H91" s="57"/>
      <c r="I91" s="57"/>
      <c r="J91" s="29"/>
      <c r="K91" s="50" t="str">
        <f t="shared" si="42"/>
        <v/>
      </c>
      <c r="L91" s="30" t="str">
        <f t="shared" si="43"/>
        <v/>
      </c>
      <c r="M91" s="30" t="str">
        <f t="shared" si="44"/>
        <v/>
      </c>
      <c r="N91" s="30" t="str">
        <f t="shared" si="45"/>
        <v/>
      </c>
      <c r="O91" s="30" t="str">
        <f t="shared" si="46"/>
        <v/>
      </c>
      <c r="P91" s="30" t="e">
        <f t="shared" si="47"/>
        <v>#VALUE!</v>
      </c>
      <c r="Q91" s="30" t="e">
        <f t="shared" si="48"/>
        <v>#VALUE!</v>
      </c>
      <c r="R91" s="30" t="e">
        <f t="shared" si="49"/>
        <v>#VALUE!</v>
      </c>
      <c r="S91" s="30" t="str">
        <f t="shared" si="50"/>
        <v/>
      </c>
      <c r="T91" s="30" t="str">
        <f t="shared" si="51"/>
        <v/>
      </c>
      <c r="U91" s="30" t="str">
        <f t="shared" si="52"/>
        <v/>
      </c>
      <c r="V91" s="30" t="str">
        <f t="shared" si="53"/>
        <v/>
      </c>
      <c r="W91" s="30" t="str">
        <f t="shared" si="54"/>
        <v/>
      </c>
      <c r="X91" s="30" t="str">
        <f t="shared" si="55"/>
        <v/>
      </c>
      <c r="Y91" s="30">
        <f>IF(SUM(S91:X91)=2,IF(L91=2,IF(L91=2,IF(R91-'Barèmes &amp; Options'!H$2&lt;-1,0,1)),""),0)</f>
        <v>0</v>
      </c>
      <c r="Z91" s="30">
        <f t="shared" si="56"/>
        <v>0</v>
      </c>
      <c r="AA91" s="56" t="b">
        <f t="shared" si="57"/>
        <v>0</v>
      </c>
      <c r="AB91" s="56" t="b">
        <f t="shared" si="58"/>
        <v>0</v>
      </c>
      <c r="AC91" s="30" t="str">
        <f t="shared" si="59"/>
        <v/>
      </c>
      <c r="AD91" s="30" t="str">
        <f t="shared" si="60"/>
        <v/>
      </c>
      <c r="AE91" s="30" t="str">
        <f t="shared" si="61"/>
        <v/>
      </c>
      <c r="AK91" t="str">
        <f t="shared" si="62"/>
        <v>m</v>
      </c>
    </row>
    <row r="92" spans="1:37" ht="15.75" thickBot="1" x14ac:dyDescent="0.3">
      <c r="A92" s="31"/>
      <c r="B92" s="31"/>
      <c r="C92" s="29"/>
      <c r="D92" s="29"/>
      <c r="E92" s="29"/>
      <c r="F92" s="57"/>
      <c r="G92" s="58"/>
      <c r="H92" s="57"/>
      <c r="I92" s="57"/>
      <c r="J92" s="29"/>
      <c r="K92" s="50" t="str">
        <f t="shared" si="42"/>
        <v/>
      </c>
      <c r="L92" s="30" t="str">
        <f t="shared" si="43"/>
        <v/>
      </c>
      <c r="M92" s="30" t="str">
        <f t="shared" si="44"/>
        <v/>
      </c>
      <c r="N92" s="30" t="str">
        <f t="shared" si="45"/>
        <v/>
      </c>
      <c r="O92" s="30" t="str">
        <f t="shared" si="46"/>
        <v/>
      </c>
      <c r="P92" s="30" t="e">
        <f t="shared" si="47"/>
        <v>#VALUE!</v>
      </c>
      <c r="Q92" s="30" t="e">
        <f t="shared" si="48"/>
        <v>#VALUE!</v>
      </c>
      <c r="R92" s="30" t="e">
        <f t="shared" si="49"/>
        <v>#VALUE!</v>
      </c>
      <c r="S92" s="30" t="str">
        <f t="shared" si="50"/>
        <v/>
      </c>
      <c r="T92" s="30" t="str">
        <f t="shared" si="51"/>
        <v/>
      </c>
      <c r="U92" s="30" t="str">
        <f t="shared" si="52"/>
        <v/>
      </c>
      <c r="V92" s="30" t="str">
        <f t="shared" si="53"/>
        <v/>
      </c>
      <c r="W92" s="30" t="str">
        <f t="shared" si="54"/>
        <v/>
      </c>
      <c r="X92" s="30" t="str">
        <f t="shared" si="55"/>
        <v/>
      </c>
      <c r="Y92" s="30">
        <f>IF(SUM(S92:X92)=2,IF(L92=2,IF(L92=2,IF(R92-'Barèmes &amp; Options'!H$2&lt;-1,0,1)),""),0)</f>
        <v>0</v>
      </c>
      <c r="Z92" s="30">
        <f t="shared" si="56"/>
        <v>0</v>
      </c>
      <c r="AA92" s="56" t="b">
        <f t="shared" si="57"/>
        <v>0</v>
      </c>
      <c r="AB92" s="56" t="b">
        <f t="shared" si="58"/>
        <v>0</v>
      </c>
      <c r="AC92" s="30" t="str">
        <f t="shared" si="59"/>
        <v/>
      </c>
      <c r="AD92" s="30" t="str">
        <f t="shared" si="60"/>
        <v/>
      </c>
      <c r="AE92" s="30" t="str">
        <f t="shared" si="61"/>
        <v/>
      </c>
      <c r="AK92" t="str">
        <f t="shared" si="62"/>
        <v>m</v>
      </c>
    </row>
    <row r="93" spans="1:37" ht="15.75" thickBot="1" x14ac:dyDescent="0.3">
      <c r="A93" s="31"/>
      <c r="B93" s="31"/>
      <c r="C93" s="29"/>
      <c r="D93" s="29"/>
      <c r="E93" s="29"/>
      <c r="F93" s="57"/>
      <c r="G93" s="58"/>
      <c r="H93" s="57"/>
      <c r="I93" s="57"/>
      <c r="J93" s="29"/>
      <c r="K93" s="50" t="str">
        <f t="shared" si="42"/>
        <v/>
      </c>
      <c r="L93" s="30" t="str">
        <f t="shared" si="43"/>
        <v/>
      </c>
      <c r="M93" s="30" t="str">
        <f t="shared" si="44"/>
        <v/>
      </c>
      <c r="N93" s="30" t="str">
        <f t="shared" si="45"/>
        <v/>
      </c>
      <c r="O93" s="30" t="str">
        <f t="shared" si="46"/>
        <v/>
      </c>
      <c r="P93" s="30" t="e">
        <f t="shared" si="47"/>
        <v>#VALUE!</v>
      </c>
      <c r="Q93" s="30" t="e">
        <f t="shared" si="48"/>
        <v>#VALUE!</v>
      </c>
      <c r="R93" s="30" t="e">
        <f t="shared" si="49"/>
        <v>#VALUE!</v>
      </c>
      <c r="S93" s="30" t="str">
        <f t="shared" si="50"/>
        <v/>
      </c>
      <c r="T93" s="30" t="str">
        <f t="shared" si="51"/>
        <v/>
      </c>
      <c r="U93" s="30" t="str">
        <f t="shared" si="52"/>
        <v/>
      </c>
      <c r="V93" s="30" t="str">
        <f t="shared" si="53"/>
        <v/>
      </c>
      <c r="W93" s="30" t="str">
        <f t="shared" si="54"/>
        <v/>
      </c>
      <c r="X93" s="30" t="str">
        <f t="shared" si="55"/>
        <v/>
      </c>
      <c r="Y93" s="30">
        <f>IF(SUM(S93:X93)=2,IF(L93=2,IF(L93=2,IF(R93-'Barèmes &amp; Options'!H$2&lt;-1,0,1)),""),0)</f>
        <v>0</v>
      </c>
      <c r="Z93" s="30">
        <f t="shared" si="56"/>
        <v>0</v>
      </c>
      <c r="AA93" s="56" t="b">
        <f t="shared" si="57"/>
        <v>0</v>
      </c>
      <c r="AB93" s="56" t="b">
        <f t="shared" si="58"/>
        <v>0</v>
      </c>
      <c r="AC93" s="30" t="str">
        <f t="shared" si="59"/>
        <v/>
      </c>
      <c r="AD93" s="30" t="str">
        <f t="shared" si="60"/>
        <v/>
      </c>
      <c r="AE93" s="30" t="str">
        <f t="shared" si="61"/>
        <v/>
      </c>
      <c r="AK93" t="str">
        <f t="shared" si="62"/>
        <v>m</v>
      </c>
    </row>
    <row r="94" spans="1:37" ht="15.75" thickBot="1" x14ac:dyDescent="0.3">
      <c r="A94" s="31"/>
      <c r="B94" s="31"/>
      <c r="C94" s="29"/>
      <c r="D94" s="29"/>
      <c r="E94" s="29"/>
      <c r="F94" s="57"/>
      <c r="G94" s="58"/>
      <c r="H94" s="57"/>
      <c r="I94" s="57"/>
      <c r="J94" s="29"/>
      <c r="K94" s="50" t="str">
        <f t="shared" si="42"/>
        <v/>
      </c>
      <c r="L94" s="30" t="str">
        <f t="shared" si="43"/>
        <v/>
      </c>
      <c r="M94" s="30" t="str">
        <f t="shared" si="44"/>
        <v/>
      </c>
      <c r="N94" s="30" t="str">
        <f t="shared" si="45"/>
        <v/>
      </c>
      <c r="O94" s="30" t="str">
        <f t="shared" si="46"/>
        <v/>
      </c>
      <c r="P94" s="30" t="e">
        <f t="shared" si="47"/>
        <v>#VALUE!</v>
      </c>
      <c r="Q94" s="30" t="e">
        <f t="shared" si="48"/>
        <v>#VALUE!</v>
      </c>
      <c r="R94" s="30" t="e">
        <f t="shared" si="49"/>
        <v>#VALUE!</v>
      </c>
      <c r="S94" s="30" t="str">
        <f t="shared" si="50"/>
        <v/>
      </c>
      <c r="T94" s="30" t="str">
        <f t="shared" si="51"/>
        <v/>
      </c>
      <c r="U94" s="30" t="str">
        <f t="shared" si="52"/>
        <v/>
      </c>
      <c r="V94" s="30" t="str">
        <f t="shared" si="53"/>
        <v/>
      </c>
      <c r="W94" s="30" t="str">
        <f t="shared" si="54"/>
        <v/>
      </c>
      <c r="X94" s="30" t="str">
        <f t="shared" si="55"/>
        <v/>
      </c>
      <c r="Y94" s="30">
        <f>IF(SUM(S94:X94)=2,IF(L94=2,IF(L94=2,IF(R94-'Barèmes &amp; Options'!H$2&lt;-1,0,1)),""),0)</f>
        <v>0</v>
      </c>
      <c r="Z94" s="30">
        <f t="shared" si="56"/>
        <v>0</v>
      </c>
      <c r="AA94" s="56" t="b">
        <f t="shared" si="57"/>
        <v>0</v>
      </c>
      <c r="AB94" s="56" t="b">
        <f t="shared" si="58"/>
        <v>0</v>
      </c>
      <c r="AC94" s="30" t="str">
        <f t="shared" si="59"/>
        <v/>
      </c>
      <c r="AD94" s="30" t="str">
        <f t="shared" si="60"/>
        <v/>
      </c>
      <c r="AE94" s="30" t="str">
        <f t="shared" si="61"/>
        <v/>
      </c>
      <c r="AK94" t="str">
        <f t="shared" si="62"/>
        <v>m</v>
      </c>
    </row>
    <row r="95" spans="1:37" ht="15.75" thickBot="1" x14ac:dyDescent="0.3">
      <c r="A95" s="31"/>
      <c r="B95" s="31"/>
      <c r="C95" s="29"/>
      <c r="D95" s="29"/>
      <c r="E95" s="29"/>
      <c r="F95" s="57"/>
      <c r="G95" s="58"/>
      <c r="H95" s="57"/>
      <c r="I95" s="57"/>
      <c r="J95" s="29"/>
      <c r="K95" s="50" t="str">
        <f t="shared" si="42"/>
        <v/>
      </c>
      <c r="L95" s="30" t="str">
        <f t="shared" si="43"/>
        <v/>
      </c>
      <c r="M95" s="30" t="str">
        <f t="shared" si="44"/>
        <v/>
      </c>
      <c r="N95" s="30" t="str">
        <f t="shared" si="45"/>
        <v/>
      </c>
      <c r="O95" s="30" t="str">
        <f t="shared" si="46"/>
        <v/>
      </c>
      <c r="P95" s="30" t="e">
        <f t="shared" si="47"/>
        <v>#VALUE!</v>
      </c>
      <c r="Q95" s="30" t="e">
        <f t="shared" si="48"/>
        <v>#VALUE!</v>
      </c>
      <c r="R95" s="30" t="e">
        <f t="shared" si="49"/>
        <v>#VALUE!</v>
      </c>
      <c r="S95" s="30" t="str">
        <f t="shared" si="50"/>
        <v/>
      </c>
      <c r="T95" s="30" t="str">
        <f t="shared" si="51"/>
        <v/>
      </c>
      <c r="U95" s="30" t="str">
        <f t="shared" si="52"/>
        <v/>
      </c>
      <c r="V95" s="30" t="str">
        <f t="shared" si="53"/>
        <v/>
      </c>
      <c r="W95" s="30" t="str">
        <f t="shared" si="54"/>
        <v/>
      </c>
      <c r="X95" s="30" t="str">
        <f t="shared" si="55"/>
        <v/>
      </c>
      <c r="Y95" s="30">
        <f>IF(SUM(S95:X95)=2,IF(L95=2,IF(L95=2,IF(R95-'Barèmes &amp; Options'!H$2&lt;-1,0,1)),""),0)</f>
        <v>0</v>
      </c>
      <c r="Z95" s="30">
        <f t="shared" si="56"/>
        <v>0</v>
      </c>
      <c r="AA95" s="56" t="b">
        <f t="shared" si="57"/>
        <v>0</v>
      </c>
      <c r="AB95" s="56" t="b">
        <f t="shared" si="58"/>
        <v>0</v>
      </c>
      <c r="AC95" s="30" t="str">
        <f t="shared" si="59"/>
        <v/>
      </c>
      <c r="AD95" s="30" t="str">
        <f t="shared" si="60"/>
        <v/>
      </c>
      <c r="AE95" s="30" t="str">
        <f t="shared" si="61"/>
        <v/>
      </c>
      <c r="AK95" t="str">
        <f t="shared" si="62"/>
        <v>m</v>
      </c>
    </row>
    <row r="96" spans="1:37" ht="15.75" thickBot="1" x14ac:dyDescent="0.3">
      <c r="A96" s="31"/>
      <c r="B96" s="31"/>
      <c r="C96" s="29"/>
      <c r="D96" s="29"/>
      <c r="E96" s="29"/>
      <c r="F96" s="57"/>
      <c r="G96" s="58"/>
      <c r="H96" s="57"/>
      <c r="I96" s="57"/>
      <c r="J96" s="29"/>
      <c r="K96" s="50" t="str">
        <f t="shared" si="42"/>
        <v/>
      </c>
      <c r="L96" s="30" t="str">
        <f t="shared" si="43"/>
        <v/>
      </c>
      <c r="M96" s="30" t="str">
        <f t="shared" si="44"/>
        <v/>
      </c>
      <c r="N96" s="30" t="str">
        <f t="shared" si="45"/>
        <v/>
      </c>
      <c r="O96" s="30" t="str">
        <f t="shared" si="46"/>
        <v/>
      </c>
      <c r="P96" s="30" t="e">
        <f t="shared" si="47"/>
        <v>#VALUE!</v>
      </c>
      <c r="Q96" s="30" t="e">
        <f t="shared" si="48"/>
        <v>#VALUE!</v>
      </c>
      <c r="R96" s="30" t="e">
        <f t="shared" si="49"/>
        <v>#VALUE!</v>
      </c>
      <c r="S96" s="30" t="str">
        <f t="shared" si="50"/>
        <v/>
      </c>
      <c r="T96" s="30" t="str">
        <f t="shared" si="51"/>
        <v/>
      </c>
      <c r="U96" s="30" t="str">
        <f t="shared" si="52"/>
        <v/>
      </c>
      <c r="V96" s="30" t="str">
        <f t="shared" si="53"/>
        <v/>
      </c>
      <c r="W96" s="30" t="str">
        <f t="shared" si="54"/>
        <v/>
      </c>
      <c r="X96" s="30" t="str">
        <f t="shared" si="55"/>
        <v/>
      </c>
      <c r="Y96" s="30">
        <f>IF(SUM(S96:X96)=2,IF(L96=2,IF(L96=2,IF(R96-'Barèmes &amp; Options'!H$2&lt;-1,0,1)),""),0)</f>
        <v>0</v>
      </c>
      <c r="Z96" s="30">
        <f t="shared" si="56"/>
        <v>0</v>
      </c>
      <c r="AA96" s="56" t="b">
        <f t="shared" si="57"/>
        <v>0</v>
      </c>
      <c r="AB96" s="56" t="b">
        <f t="shared" si="58"/>
        <v>0</v>
      </c>
      <c r="AC96" s="30" t="str">
        <f t="shared" si="59"/>
        <v/>
      </c>
      <c r="AD96" s="30" t="str">
        <f t="shared" si="60"/>
        <v/>
      </c>
      <c r="AE96" s="30" t="str">
        <f t="shared" si="61"/>
        <v/>
      </c>
      <c r="AK96" t="str">
        <f t="shared" si="62"/>
        <v>m</v>
      </c>
    </row>
    <row r="97" spans="1:37" ht="15.75" thickBot="1" x14ac:dyDescent="0.3">
      <c r="A97" s="31"/>
      <c r="B97" s="31"/>
      <c r="C97" s="29"/>
      <c r="D97" s="29"/>
      <c r="E97" s="29"/>
      <c r="F97" s="57"/>
      <c r="G97" s="58"/>
      <c r="H97" s="57"/>
      <c r="I97" s="57"/>
      <c r="J97" s="29"/>
      <c r="K97" s="50" t="str">
        <f t="shared" si="42"/>
        <v/>
      </c>
      <c r="L97" s="30" t="str">
        <f t="shared" si="43"/>
        <v/>
      </c>
      <c r="M97" s="30" t="str">
        <f t="shared" si="44"/>
        <v/>
      </c>
      <c r="N97" s="30" t="str">
        <f t="shared" si="45"/>
        <v/>
      </c>
      <c r="O97" s="30" t="str">
        <f t="shared" si="46"/>
        <v/>
      </c>
      <c r="P97" s="30" t="e">
        <f t="shared" si="47"/>
        <v>#VALUE!</v>
      </c>
      <c r="Q97" s="30" t="e">
        <f t="shared" si="48"/>
        <v>#VALUE!</v>
      </c>
      <c r="R97" s="30" t="e">
        <f t="shared" si="49"/>
        <v>#VALUE!</v>
      </c>
      <c r="S97" s="30" t="str">
        <f t="shared" si="50"/>
        <v/>
      </c>
      <c r="T97" s="30" t="str">
        <f t="shared" si="51"/>
        <v/>
      </c>
      <c r="U97" s="30" t="str">
        <f t="shared" si="52"/>
        <v/>
      </c>
      <c r="V97" s="30" t="str">
        <f t="shared" si="53"/>
        <v/>
      </c>
      <c r="W97" s="30" t="str">
        <f t="shared" si="54"/>
        <v/>
      </c>
      <c r="X97" s="30" t="str">
        <f t="shared" si="55"/>
        <v/>
      </c>
      <c r="Y97" s="30">
        <f>IF(SUM(S97:X97)=2,IF(L97=2,IF(L97=2,IF(R97-'Barèmes &amp; Options'!H$2&lt;-1,0,1)),""),0)</f>
        <v>0</v>
      </c>
      <c r="Z97" s="30">
        <f t="shared" si="56"/>
        <v>0</v>
      </c>
      <c r="AA97" s="56" t="b">
        <f t="shared" si="57"/>
        <v>0</v>
      </c>
      <c r="AB97" s="56" t="b">
        <f t="shared" si="58"/>
        <v>0</v>
      </c>
      <c r="AC97" s="30" t="str">
        <f t="shared" si="59"/>
        <v/>
      </c>
      <c r="AD97" s="30" t="str">
        <f t="shared" si="60"/>
        <v/>
      </c>
      <c r="AE97" s="30" t="str">
        <f t="shared" si="61"/>
        <v/>
      </c>
      <c r="AK97" t="str">
        <f t="shared" si="62"/>
        <v>m</v>
      </c>
    </row>
    <row r="98" spans="1:37" ht="15.75" thickBot="1" x14ac:dyDescent="0.3">
      <c r="A98" s="31"/>
      <c r="B98" s="31"/>
      <c r="C98" s="29"/>
      <c r="D98" s="29"/>
      <c r="E98" s="29"/>
      <c r="F98" s="57"/>
      <c r="G98" s="58"/>
      <c r="H98" s="57"/>
      <c r="I98" s="57"/>
      <c r="J98" s="29"/>
      <c r="K98" s="50" t="str">
        <f t="shared" si="42"/>
        <v/>
      </c>
      <c r="L98" s="30" t="str">
        <f t="shared" si="43"/>
        <v/>
      </c>
      <c r="M98" s="30" t="str">
        <f t="shared" si="44"/>
        <v/>
      </c>
      <c r="N98" s="30" t="str">
        <f t="shared" si="45"/>
        <v/>
      </c>
      <c r="O98" s="30" t="str">
        <f t="shared" si="46"/>
        <v/>
      </c>
      <c r="P98" s="30" t="e">
        <f t="shared" si="47"/>
        <v>#VALUE!</v>
      </c>
      <c r="Q98" s="30" t="e">
        <f t="shared" si="48"/>
        <v>#VALUE!</v>
      </c>
      <c r="R98" s="30" t="e">
        <f t="shared" si="49"/>
        <v>#VALUE!</v>
      </c>
      <c r="S98" s="30" t="str">
        <f t="shared" si="50"/>
        <v/>
      </c>
      <c r="T98" s="30" t="str">
        <f t="shared" si="51"/>
        <v/>
      </c>
      <c r="U98" s="30" t="str">
        <f t="shared" si="52"/>
        <v/>
      </c>
      <c r="V98" s="30" t="str">
        <f t="shared" si="53"/>
        <v/>
      </c>
      <c r="W98" s="30" t="str">
        <f t="shared" si="54"/>
        <v/>
      </c>
      <c r="X98" s="30" t="str">
        <f t="shared" si="55"/>
        <v/>
      </c>
      <c r="Y98" s="30">
        <f>IF(SUM(S98:X98)=2,IF(L98=2,IF(L98=2,IF(R98-'Barèmes &amp; Options'!H$2&lt;-1,0,1)),""),0)</f>
        <v>0</v>
      </c>
      <c r="Z98" s="30">
        <f t="shared" si="56"/>
        <v>0</v>
      </c>
      <c r="AA98" s="56" t="b">
        <f t="shared" si="57"/>
        <v>0</v>
      </c>
      <c r="AB98" s="56" t="b">
        <f t="shared" si="58"/>
        <v>0</v>
      </c>
      <c r="AC98" s="30" t="str">
        <f t="shared" si="59"/>
        <v/>
      </c>
      <c r="AD98" s="30" t="str">
        <f t="shared" si="60"/>
        <v/>
      </c>
      <c r="AE98" s="30" t="str">
        <f t="shared" si="61"/>
        <v/>
      </c>
      <c r="AK98" t="str">
        <f t="shared" si="62"/>
        <v>m</v>
      </c>
    </row>
    <row r="99" spans="1:37" ht="15.75" thickBot="1" x14ac:dyDescent="0.3">
      <c r="A99" s="31"/>
      <c r="B99" s="31"/>
      <c r="C99" s="29"/>
      <c r="D99" s="29"/>
      <c r="E99" s="29"/>
      <c r="F99" s="57"/>
      <c r="G99" s="58"/>
      <c r="H99" s="57"/>
      <c r="I99" s="57"/>
      <c r="J99" s="29"/>
      <c r="K99" s="50" t="str">
        <f t="shared" si="42"/>
        <v/>
      </c>
      <c r="L99" s="30" t="str">
        <f t="shared" si="43"/>
        <v/>
      </c>
      <c r="M99" s="30" t="str">
        <f t="shared" si="44"/>
        <v/>
      </c>
      <c r="N99" s="30" t="str">
        <f t="shared" si="45"/>
        <v/>
      </c>
      <c r="O99" s="30" t="str">
        <f t="shared" si="46"/>
        <v/>
      </c>
      <c r="P99" s="30" t="e">
        <f t="shared" si="47"/>
        <v>#VALUE!</v>
      </c>
      <c r="Q99" s="30" t="e">
        <f t="shared" si="48"/>
        <v>#VALUE!</v>
      </c>
      <c r="R99" s="30" t="e">
        <f t="shared" si="49"/>
        <v>#VALUE!</v>
      </c>
      <c r="S99" s="30" t="str">
        <f t="shared" si="50"/>
        <v/>
      </c>
      <c r="T99" s="30" t="str">
        <f t="shared" si="51"/>
        <v/>
      </c>
      <c r="U99" s="30" t="str">
        <f t="shared" si="52"/>
        <v/>
      </c>
      <c r="V99" s="30" t="str">
        <f t="shared" si="53"/>
        <v/>
      </c>
      <c r="W99" s="30" t="str">
        <f t="shared" si="54"/>
        <v/>
      </c>
      <c r="X99" s="30" t="str">
        <f t="shared" si="55"/>
        <v/>
      </c>
      <c r="Y99" s="30">
        <f>IF(SUM(S99:X99)=2,IF(L99=2,IF(L99=2,IF(R99-'Barèmes &amp; Options'!H$2&lt;-1,0,1)),""),0)</f>
        <v>0</v>
      </c>
      <c r="Z99" s="30">
        <f t="shared" si="56"/>
        <v>0</v>
      </c>
      <c r="AA99" s="56" t="b">
        <f t="shared" si="57"/>
        <v>0</v>
      </c>
      <c r="AB99" s="56" t="b">
        <f t="shared" si="58"/>
        <v>0</v>
      </c>
      <c r="AC99" s="30" t="str">
        <f t="shared" si="59"/>
        <v/>
      </c>
      <c r="AD99" s="30" t="str">
        <f t="shared" si="60"/>
        <v/>
      </c>
      <c r="AE99" s="30" t="str">
        <f t="shared" si="61"/>
        <v/>
      </c>
      <c r="AK99" t="str">
        <f t="shared" si="62"/>
        <v>m</v>
      </c>
    </row>
    <row r="100" spans="1:37" ht="15.75" thickBot="1" x14ac:dyDescent="0.3">
      <c r="A100" s="31"/>
      <c r="B100" s="31"/>
      <c r="C100" s="29"/>
      <c r="D100" s="29"/>
      <c r="E100" s="29"/>
      <c r="F100" s="57"/>
      <c r="G100" s="58"/>
      <c r="H100" s="57"/>
      <c r="I100" s="57"/>
      <c r="J100" s="29"/>
      <c r="K100" s="50" t="str">
        <f t="shared" si="42"/>
        <v/>
      </c>
      <c r="L100" s="30" t="str">
        <f t="shared" si="43"/>
        <v/>
      </c>
      <c r="M100" s="30" t="str">
        <f t="shared" si="44"/>
        <v/>
      </c>
      <c r="N100" s="30" t="str">
        <f t="shared" si="45"/>
        <v/>
      </c>
      <c r="O100" s="30" t="str">
        <f t="shared" si="46"/>
        <v/>
      </c>
      <c r="P100" s="30" t="e">
        <f t="shared" si="47"/>
        <v>#VALUE!</v>
      </c>
      <c r="Q100" s="30" t="e">
        <f t="shared" si="48"/>
        <v>#VALUE!</v>
      </c>
      <c r="R100" s="30" t="e">
        <f t="shared" si="49"/>
        <v>#VALUE!</v>
      </c>
      <c r="S100" s="30" t="str">
        <f t="shared" si="50"/>
        <v/>
      </c>
      <c r="T100" s="30" t="str">
        <f t="shared" si="51"/>
        <v/>
      </c>
      <c r="U100" s="30" t="str">
        <f t="shared" si="52"/>
        <v/>
      </c>
      <c r="V100" s="30" t="str">
        <f t="shared" si="53"/>
        <v/>
      </c>
      <c r="W100" s="30" t="str">
        <f t="shared" si="54"/>
        <v/>
      </c>
      <c r="X100" s="30" t="str">
        <f t="shared" si="55"/>
        <v/>
      </c>
      <c r="Y100" s="30">
        <f>IF(SUM(S100:X100)=2,IF(L100=2,IF(L100=2,IF(R100-'Barèmes &amp; Options'!H$2&lt;-1,0,1)),""),0)</f>
        <v>0</v>
      </c>
      <c r="Z100" s="30">
        <f t="shared" ref="Z100:Z101" si="63">IF(OR(L100=2,L100=9),SUM(S100:X100)-Y100,SUM(S100:X100))</f>
        <v>0</v>
      </c>
      <c r="AA100" s="56" t="b">
        <f t="shared" si="57"/>
        <v>0</v>
      </c>
      <c r="AB100" s="56" t="b">
        <f t="shared" si="58"/>
        <v>0</v>
      </c>
      <c r="AC100" s="30" t="str">
        <f t="shared" si="59"/>
        <v/>
      </c>
      <c r="AD100" s="30" t="str">
        <f t="shared" si="60"/>
        <v/>
      </c>
      <c r="AE100" s="30" t="str">
        <f t="shared" ref="AE100:AE131" si="64">IF(OR(J100="",AD100="",AC100=""),"",IF(OR(J100&lt;0,J100&gt;3),"Err ech.",SUM(J100,AD100,AC100)))</f>
        <v/>
      </c>
      <c r="AK100" t="str">
        <f t="shared" si="62"/>
        <v>m</v>
      </c>
    </row>
    <row r="101" spans="1:37" ht="15.75" thickBot="1" x14ac:dyDescent="0.3">
      <c r="A101" s="31"/>
      <c r="B101" s="31"/>
      <c r="C101" s="29"/>
      <c r="D101" s="29"/>
      <c r="E101" s="29"/>
      <c r="F101" s="57"/>
      <c r="G101" s="58"/>
      <c r="H101" s="57"/>
      <c r="I101" s="57"/>
      <c r="J101" s="29"/>
      <c r="K101" s="50" t="str">
        <f t="shared" si="42"/>
        <v/>
      </c>
      <c r="L101" s="30" t="str">
        <f t="shared" si="43"/>
        <v/>
      </c>
      <c r="M101" s="30" t="str">
        <f t="shared" si="44"/>
        <v/>
      </c>
      <c r="N101" s="30" t="str">
        <f t="shared" si="45"/>
        <v/>
      </c>
      <c r="O101" s="30" t="str">
        <f t="shared" si="46"/>
        <v/>
      </c>
      <c r="P101" s="30" t="e">
        <f t="shared" si="47"/>
        <v>#VALUE!</v>
      </c>
      <c r="Q101" s="30" t="e">
        <f t="shared" si="48"/>
        <v>#VALUE!</v>
      </c>
      <c r="R101" s="30" t="e">
        <f t="shared" si="49"/>
        <v>#VALUE!</v>
      </c>
      <c r="S101" s="30" t="str">
        <f t="shared" si="50"/>
        <v/>
      </c>
      <c r="T101" s="30" t="str">
        <f t="shared" si="51"/>
        <v/>
      </c>
      <c r="U101" s="30" t="str">
        <f t="shared" si="52"/>
        <v/>
      </c>
      <c r="V101" s="30" t="str">
        <f t="shared" si="53"/>
        <v/>
      </c>
      <c r="W101" s="30" t="str">
        <f t="shared" si="54"/>
        <v/>
      </c>
      <c r="X101" s="30" t="str">
        <f t="shared" si="55"/>
        <v/>
      </c>
      <c r="Y101" s="30">
        <f>IF(SUM(S101:X101)=2,IF(L101=2,IF(L101=2,IF(R101-'Barèmes &amp; Options'!H$2&lt;-1,0,1)),""),0)</f>
        <v>0</v>
      </c>
      <c r="Z101" s="30">
        <f t="shared" si="63"/>
        <v>0</v>
      </c>
      <c r="AA101" s="56" t="b">
        <f t="shared" si="57"/>
        <v>0</v>
      </c>
      <c r="AB101" s="56" t="b">
        <f t="shared" si="58"/>
        <v>0</v>
      </c>
      <c r="AC101" s="30" t="str">
        <f t="shared" si="59"/>
        <v/>
      </c>
      <c r="AD101" s="30" t="str">
        <f t="shared" si="60"/>
        <v/>
      </c>
      <c r="AE101" s="30" t="str">
        <f t="shared" si="64"/>
        <v/>
      </c>
      <c r="AK101" t="str">
        <f t="shared" si="62"/>
        <v>m</v>
      </c>
    </row>
    <row r="102" spans="1:37" ht="15.75" x14ac:dyDescent="0.25">
      <c r="AE102" s="4"/>
    </row>
  </sheetData>
  <sheetProtection sheet="1" formatCells="0"/>
  <mergeCells count="1">
    <mergeCell ref="A1:AE1"/>
  </mergeCells>
  <conditionalFormatting sqref="C5:C101">
    <cfRule type="expression" dxfId="19" priority="23">
      <formula>$AK$4="m"</formula>
    </cfRule>
    <cfRule type="expression" dxfId="18" priority="24">
      <formula>$AK$4="f"</formula>
    </cfRule>
  </conditionalFormatting>
  <conditionalFormatting sqref="A4:E101 AC4:AE101 J4:Z101">
    <cfRule type="expression" dxfId="17" priority="36">
      <formula>$AK4="m"</formula>
    </cfRule>
    <cfRule type="expression" dxfId="16" priority="37">
      <formula>$AK4="f"</formula>
    </cfRule>
  </conditionalFormatting>
  <conditionalFormatting sqref="C4">
    <cfRule type="cellIs" dxfId="15" priority="18" operator="equal">
      <formula>"g"</formula>
    </cfRule>
    <cfRule type="cellIs" dxfId="14" priority="20" operator="equal">
      <formula>"f"</formula>
    </cfRule>
  </conditionalFormatting>
  <conditionalFormatting sqref="D5">
    <cfRule type="cellIs" dxfId="13" priority="19" operator="equal">
      <formula>"m"</formula>
    </cfRule>
  </conditionalFormatting>
  <conditionalFormatting sqref="C5:C101">
    <cfRule type="cellIs" dxfId="12" priority="16" operator="equal">
      <formula>"g"</formula>
    </cfRule>
    <cfRule type="cellIs" dxfId="11" priority="17" operator="equal">
      <formula>"f"</formula>
    </cfRule>
  </conditionalFormatting>
  <conditionalFormatting sqref="AA4:AB101">
    <cfRule type="expression" dxfId="10" priority="14">
      <formula>$AO4="f"</formula>
    </cfRule>
    <cfRule type="expression" dxfId="9" priority="15">
      <formula>$AO4="m"</formula>
    </cfRule>
  </conditionalFormatting>
  <conditionalFormatting sqref="G4:G101">
    <cfRule type="containsBlanks" dxfId="8" priority="10">
      <formula>LEN(TRIM(G4))=0</formula>
    </cfRule>
  </conditionalFormatting>
  <conditionalFormatting sqref="F4:J101">
    <cfRule type="expression" dxfId="7" priority="5">
      <formula>$AO4="f"</formula>
    </cfRule>
    <cfRule type="expression" dxfId="6" priority="6">
      <formula>$AO4="m"</formula>
    </cfRule>
  </conditionalFormatting>
  <conditionalFormatting sqref="H4:H101">
    <cfRule type="containsBlanks" dxfId="5" priority="11" stopIfTrue="1">
      <formula>LEN(TRIM(H4))=0</formula>
    </cfRule>
    <cfRule type="expression" dxfId="4" priority="12">
      <formula>AA4=FALSE</formula>
    </cfRule>
    <cfRule type="expression" dxfId="3" priority="13">
      <formula>AA4=TRUE</formula>
    </cfRule>
  </conditionalFormatting>
  <conditionalFormatting sqref="I4:J101">
    <cfRule type="containsBlanks" priority="7" stopIfTrue="1">
      <formula>LEN(TRIM(I4))=0</formula>
    </cfRule>
    <cfRule type="expression" dxfId="2" priority="8">
      <formula>AB4=FALSE</formula>
    </cfRule>
    <cfRule type="expression" dxfId="1" priority="9">
      <formula>AB4=TRUE</formula>
    </cfRule>
  </conditionalFormatting>
  <conditionalFormatting sqref="F4:F101">
    <cfRule type="containsBlanks" priority="2" stopIfTrue="1">
      <formula>LEN(TRIM(F4))=0</formula>
    </cfRule>
  </conditionalFormatting>
  <conditionalFormatting sqref="G4:G101">
    <cfRule type="notContainsBlanks" dxfId="0" priority="1">
      <formula>LEN(TRIM(G4))&gt;0</formula>
    </cfRule>
  </conditionalFormatting>
  <dataValidations count="3">
    <dataValidation type="whole" allowBlank="1" showInputMessage="1" showErrorMessage="1" errorTitle="Erreur" error="Profil de 1 à 8 SVP !" sqref="G101 G4:G101 E4:E101" xr:uid="{8D3F3215-B060-4265-A292-D7980C523A21}">
      <formula1>1</formula1>
      <formula2>8</formula2>
    </dataValidation>
    <dataValidation type="decimal" allowBlank="1" showInputMessage="1" showErrorMessage="1" errorTitle="Erreur" error="Note de 0 à 3 SVP !" sqref="J4:J101" xr:uid="{4821EF4F-6E5F-49CC-B34B-9A684DE063B3}">
      <formula1>0</formula1>
      <formula2>3</formula2>
    </dataValidation>
    <dataValidation type="whole" errorStyle="warning" allowBlank="1" showInputMessage="1" showErrorMessage="1" errorTitle="Vérifiez" error="Pour 2' taper &quot;200&quot;_x000a_Pour 1'56&quot; taper &quot;256&quot;" sqref="F4:F101 H4:I101" xr:uid="{45FB4D11-FF26-4E52-9366-F362177AAC5E}">
      <formula1>50</formula1>
      <formula2>2000</formula2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M454"/>
  <sheetViews>
    <sheetView showGridLines="0" workbookViewId="0">
      <selection activeCell="G10" sqref="G10"/>
    </sheetView>
  </sheetViews>
  <sheetFormatPr baseColWidth="10" defaultRowHeight="15" x14ac:dyDescent="0.25"/>
  <cols>
    <col min="1" max="4" width="11.42578125" style="35"/>
    <col min="5" max="5" width="6.140625" style="35" customWidth="1"/>
    <col min="6" max="6" width="3.5703125" customWidth="1"/>
    <col min="7" max="7" width="21.140625" customWidth="1"/>
    <col min="10" max="13" width="11.42578125" style="3"/>
  </cols>
  <sheetData>
    <row r="1" spans="1:13" x14ac:dyDescent="0.25">
      <c r="A1" s="60"/>
      <c r="B1" s="60"/>
      <c r="C1" s="60"/>
      <c r="J1" s="61" t="s">
        <v>40</v>
      </c>
      <c r="K1" s="61"/>
      <c r="L1" s="62" t="s">
        <v>41</v>
      </c>
      <c r="M1" s="62"/>
    </row>
    <row r="2" spans="1:13" ht="27" customHeight="1" x14ac:dyDescent="0.25">
      <c r="A2" s="36"/>
      <c r="B2" s="36"/>
      <c r="C2" s="36"/>
      <c r="G2" s="51"/>
      <c r="H2" s="52"/>
      <c r="J2" s="37" t="s">
        <v>36</v>
      </c>
      <c r="K2" s="37" t="s">
        <v>37</v>
      </c>
      <c r="L2" s="34" t="s">
        <v>38</v>
      </c>
      <c r="M2" s="34" t="s">
        <v>39</v>
      </c>
    </row>
    <row r="3" spans="1:13" ht="15.75" thickBot="1" x14ac:dyDescent="0.3">
      <c r="A3" s="36"/>
      <c r="B3" s="36"/>
      <c r="C3" s="36"/>
      <c r="J3" s="38">
        <v>3</v>
      </c>
      <c r="K3" s="38">
        <v>14</v>
      </c>
      <c r="L3" s="39">
        <v>3.3</v>
      </c>
      <c r="M3" s="39">
        <v>14</v>
      </c>
    </row>
    <row r="4" spans="1:13" ht="15.75" thickBot="1" x14ac:dyDescent="0.3">
      <c r="A4" s="36"/>
      <c r="B4" s="36"/>
      <c r="C4" s="36"/>
      <c r="J4" s="42">
        <v>4.18</v>
      </c>
      <c r="K4" s="43">
        <v>14</v>
      </c>
      <c r="L4" s="44">
        <v>5.41</v>
      </c>
      <c r="M4" s="45">
        <v>14</v>
      </c>
    </row>
    <row r="5" spans="1:13" x14ac:dyDescent="0.25">
      <c r="A5" s="36"/>
      <c r="B5" s="36"/>
      <c r="C5" s="36"/>
      <c r="J5" s="40">
        <v>4.1900000000000004</v>
      </c>
      <c r="K5" s="40">
        <v>13.9</v>
      </c>
      <c r="L5" s="41">
        <v>5.42</v>
      </c>
      <c r="M5" s="41">
        <v>13.9</v>
      </c>
    </row>
    <row r="6" spans="1:13" x14ac:dyDescent="0.25">
      <c r="A6" s="36"/>
      <c r="B6" s="36"/>
      <c r="C6" s="36"/>
      <c r="J6" s="37">
        <v>4.1900000000000004</v>
      </c>
      <c r="K6" s="37">
        <v>13.8</v>
      </c>
      <c r="L6" s="34">
        <v>5.43</v>
      </c>
      <c r="M6" s="34">
        <v>13.8</v>
      </c>
    </row>
    <row r="7" spans="1:13" x14ac:dyDescent="0.25">
      <c r="A7" s="36"/>
      <c r="B7" s="36"/>
      <c r="C7" s="36"/>
      <c r="J7" s="37">
        <v>4.2</v>
      </c>
      <c r="K7" s="37">
        <v>13.7</v>
      </c>
      <c r="L7" s="34">
        <v>5.44</v>
      </c>
      <c r="M7" s="34">
        <v>13.7</v>
      </c>
    </row>
    <row r="8" spans="1:13" ht="15.75" thickBot="1" x14ac:dyDescent="0.3">
      <c r="A8" s="36"/>
      <c r="B8" s="36"/>
      <c r="C8" s="36"/>
      <c r="J8" s="38">
        <v>4.2</v>
      </c>
      <c r="K8" s="38">
        <v>13.6</v>
      </c>
      <c r="L8" s="39">
        <v>5.45</v>
      </c>
      <c r="M8" s="39">
        <v>13.6</v>
      </c>
    </row>
    <row r="9" spans="1:13" ht="15.75" thickBot="1" x14ac:dyDescent="0.3">
      <c r="A9" s="36"/>
      <c r="B9" s="36"/>
      <c r="C9" s="36"/>
      <c r="J9" s="42">
        <v>4.21</v>
      </c>
      <c r="K9" s="43">
        <v>13.5</v>
      </c>
      <c r="L9" s="44">
        <v>5.47</v>
      </c>
      <c r="M9" s="45">
        <v>13.5</v>
      </c>
    </row>
    <row r="10" spans="1:13" x14ac:dyDescent="0.25">
      <c r="A10" s="36"/>
      <c r="B10" s="36"/>
      <c r="C10" s="36"/>
      <c r="J10" s="40">
        <v>4.22</v>
      </c>
      <c r="K10" s="40">
        <v>13.4</v>
      </c>
      <c r="L10" s="46">
        <v>5.48</v>
      </c>
      <c r="M10" s="41">
        <v>13.4</v>
      </c>
    </row>
    <row r="11" spans="1:13" x14ac:dyDescent="0.25">
      <c r="A11" s="36"/>
      <c r="B11" s="36"/>
      <c r="C11" s="36"/>
      <c r="J11" s="37">
        <v>4.22</v>
      </c>
      <c r="K11" s="37">
        <v>13.3</v>
      </c>
      <c r="L11" s="34">
        <v>5.49</v>
      </c>
      <c r="M11" s="34">
        <v>13.3</v>
      </c>
    </row>
    <row r="12" spans="1:13" x14ac:dyDescent="0.25">
      <c r="A12" s="36"/>
      <c r="B12" s="36"/>
      <c r="C12" s="36"/>
      <c r="J12" s="37">
        <v>4.2300000000000004</v>
      </c>
      <c r="K12" s="37">
        <v>13.2</v>
      </c>
      <c r="L12" s="34">
        <v>5.5</v>
      </c>
      <c r="M12" s="34">
        <v>13.2</v>
      </c>
    </row>
    <row r="13" spans="1:13" ht="15.75" thickBot="1" x14ac:dyDescent="0.3">
      <c r="A13" s="36"/>
      <c r="B13" s="36"/>
      <c r="C13" s="36"/>
      <c r="J13" s="38">
        <v>4.24</v>
      </c>
      <c r="K13" s="38">
        <v>13.1</v>
      </c>
      <c r="L13" s="39">
        <v>5.52</v>
      </c>
      <c r="M13" s="39">
        <v>13.1</v>
      </c>
    </row>
    <row r="14" spans="1:13" ht="15.75" thickBot="1" x14ac:dyDescent="0.3">
      <c r="A14" s="36"/>
      <c r="B14" s="36"/>
      <c r="C14" s="36"/>
      <c r="J14" s="42">
        <v>4.25</v>
      </c>
      <c r="K14" s="43">
        <v>13</v>
      </c>
      <c r="L14" s="44">
        <v>5.54</v>
      </c>
      <c r="M14" s="45">
        <v>13</v>
      </c>
    </row>
    <row r="15" spans="1:13" x14ac:dyDescent="0.25">
      <c r="A15" s="36"/>
      <c r="B15" s="36"/>
      <c r="C15" s="36"/>
      <c r="J15" s="40">
        <v>4.26</v>
      </c>
      <c r="K15" s="40">
        <v>12.9</v>
      </c>
      <c r="L15" s="41">
        <v>5.55</v>
      </c>
      <c r="M15" s="41">
        <v>12.9</v>
      </c>
    </row>
    <row r="16" spans="1:13" x14ac:dyDescent="0.25">
      <c r="A16" s="36"/>
      <c r="B16" s="36"/>
      <c r="C16" s="36"/>
      <c r="J16" s="37">
        <v>4.2699999999999996</v>
      </c>
      <c r="K16" s="37">
        <v>12.8</v>
      </c>
      <c r="L16" s="34">
        <v>5.5600000000000005</v>
      </c>
      <c r="M16" s="34">
        <v>12.8</v>
      </c>
    </row>
    <row r="17" spans="1:13" x14ac:dyDescent="0.25">
      <c r="A17" s="36"/>
      <c r="B17" s="36"/>
      <c r="C17" s="36"/>
      <c r="J17" s="37">
        <v>4.2699999999999996</v>
      </c>
      <c r="K17" s="37">
        <v>12.7</v>
      </c>
      <c r="L17" s="34">
        <v>5.57</v>
      </c>
      <c r="M17" s="34">
        <v>12.7</v>
      </c>
    </row>
    <row r="18" spans="1:13" ht="15.75" thickBot="1" x14ac:dyDescent="0.3">
      <c r="A18" s="36"/>
      <c r="B18" s="36"/>
      <c r="C18" s="36"/>
      <c r="J18" s="38">
        <v>4.28</v>
      </c>
      <c r="K18" s="38">
        <v>12.6</v>
      </c>
      <c r="L18" s="39">
        <v>5.58</v>
      </c>
      <c r="M18" s="39">
        <v>12.6</v>
      </c>
    </row>
    <row r="19" spans="1:13" ht="15.75" thickBot="1" x14ac:dyDescent="0.3">
      <c r="A19" s="36"/>
      <c r="B19" s="36"/>
      <c r="C19" s="36"/>
      <c r="J19" s="42">
        <v>4.29</v>
      </c>
      <c r="K19" s="43">
        <v>12.5</v>
      </c>
      <c r="L19" s="44">
        <v>6</v>
      </c>
      <c r="M19" s="45">
        <v>12.5</v>
      </c>
    </row>
    <row r="20" spans="1:13" x14ac:dyDescent="0.25">
      <c r="A20" s="36"/>
      <c r="B20" s="36"/>
      <c r="C20" s="36"/>
      <c r="J20" s="40">
        <v>4.3</v>
      </c>
      <c r="K20" s="40">
        <v>12.4</v>
      </c>
      <c r="L20" s="41">
        <v>6.01</v>
      </c>
      <c r="M20" s="41">
        <v>12.4</v>
      </c>
    </row>
    <row r="21" spans="1:13" x14ac:dyDescent="0.25">
      <c r="A21" s="36"/>
      <c r="B21" s="36"/>
      <c r="C21" s="36"/>
      <c r="J21" s="37">
        <v>4.3099999999999996</v>
      </c>
      <c r="K21" s="37">
        <v>12.3</v>
      </c>
      <c r="L21" s="34">
        <v>6.02</v>
      </c>
      <c r="M21" s="34">
        <v>12.3</v>
      </c>
    </row>
    <row r="22" spans="1:13" x14ac:dyDescent="0.25">
      <c r="A22" s="36"/>
      <c r="B22" s="36"/>
      <c r="C22" s="36"/>
      <c r="J22" s="37">
        <v>4.3099999999999996</v>
      </c>
      <c r="K22" s="37">
        <v>12.2</v>
      </c>
      <c r="L22" s="34">
        <v>6.03</v>
      </c>
      <c r="M22" s="34">
        <v>12.2</v>
      </c>
    </row>
    <row r="23" spans="1:13" ht="15.75" thickBot="1" x14ac:dyDescent="0.3">
      <c r="A23" s="36"/>
      <c r="B23" s="36"/>
      <c r="C23" s="36"/>
      <c r="J23" s="38">
        <v>4.32</v>
      </c>
      <c r="K23" s="38">
        <v>12.1</v>
      </c>
      <c r="L23" s="39">
        <v>6.05</v>
      </c>
      <c r="M23" s="39">
        <v>12.1</v>
      </c>
    </row>
    <row r="24" spans="1:13" ht="15.75" thickBot="1" x14ac:dyDescent="0.3">
      <c r="A24" s="36"/>
      <c r="B24" s="36"/>
      <c r="C24" s="36"/>
      <c r="J24" s="42">
        <v>4.33</v>
      </c>
      <c r="K24" s="43">
        <v>12</v>
      </c>
      <c r="L24" s="44">
        <v>6.07</v>
      </c>
      <c r="M24" s="45">
        <v>12</v>
      </c>
    </row>
    <row r="25" spans="1:13" x14ac:dyDescent="0.25">
      <c r="A25" s="36"/>
      <c r="B25" s="36"/>
      <c r="C25" s="36"/>
      <c r="J25" s="40">
        <v>4.34</v>
      </c>
      <c r="K25" s="40">
        <v>11.9</v>
      </c>
      <c r="L25" s="41">
        <v>6.08</v>
      </c>
      <c r="M25" s="41">
        <v>11.9</v>
      </c>
    </row>
    <row r="26" spans="1:13" x14ac:dyDescent="0.25">
      <c r="A26" s="36"/>
      <c r="B26" s="36"/>
      <c r="C26" s="36"/>
      <c r="J26" s="37">
        <v>4.3499999999999996</v>
      </c>
      <c r="K26" s="37">
        <v>11.8</v>
      </c>
      <c r="L26" s="34">
        <v>6.09</v>
      </c>
      <c r="M26" s="34">
        <v>11.8</v>
      </c>
    </row>
    <row r="27" spans="1:13" x14ac:dyDescent="0.25">
      <c r="A27" s="36"/>
      <c r="B27" s="36"/>
      <c r="C27" s="36"/>
      <c r="J27" s="37">
        <v>4.3499999999999996</v>
      </c>
      <c r="K27" s="37">
        <v>11.7</v>
      </c>
      <c r="L27" s="34">
        <v>6.1</v>
      </c>
      <c r="M27" s="34">
        <v>11.7</v>
      </c>
    </row>
    <row r="28" spans="1:13" ht="15.75" thickBot="1" x14ac:dyDescent="0.3">
      <c r="A28" s="36"/>
      <c r="B28" s="36"/>
      <c r="C28" s="36"/>
      <c r="J28" s="38">
        <v>4.3600000000000003</v>
      </c>
      <c r="K28" s="38">
        <v>11.6</v>
      </c>
      <c r="L28" s="39">
        <v>6.12</v>
      </c>
      <c r="M28" s="39">
        <v>11.6</v>
      </c>
    </row>
    <row r="29" spans="1:13" ht="15.75" thickBot="1" x14ac:dyDescent="0.3">
      <c r="A29" s="36"/>
      <c r="B29" s="36"/>
      <c r="C29" s="36"/>
      <c r="J29" s="42">
        <v>4.37</v>
      </c>
      <c r="K29" s="43">
        <v>11.5</v>
      </c>
      <c r="L29" s="44">
        <v>6.14</v>
      </c>
      <c r="M29" s="45">
        <v>11.5</v>
      </c>
    </row>
    <row r="30" spans="1:13" x14ac:dyDescent="0.25">
      <c r="A30" s="36"/>
      <c r="B30" s="36"/>
      <c r="C30" s="36"/>
      <c r="J30" s="40">
        <v>4.38</v>
      </c>
      <c r="K30" s="40">
        <v>11.4</v>
      </c>
      <c r="L30" s="41">
        <v>6.15</v>
      </c>
      <c r="M30" s="41">
        <v>11.4</v>
      </c>
    </row>
    <row r="31" spans="1:13" x14ac:dyDescent="0.25">
      <c r="A31" s="36"/>
      <c r="B31" s="36"/>
      <c r="C31" s="36"/>
      <c r="J31" s="37">
        <v>4.3899999999999997</v>
      </c>
      <c r="K31" s="37">
        <v>11.3</v>
      </c>
      <c r="L31" s="34">
        <v>6.16</v>
      </c>
      <c r="M31" s="34">
        <v>11.3</v>
      </c>
    </row>
    <row r="32" spans="1:13" x14ac:dyDescent="0.25">
      <c r="A32" s="36"/>
      <c r="B32" s="36"/>
      <c r="C32" s="36"/>
      <c r="J32" s="37">
        <v>4.3899999999999997</v>
      </c>
      <c r="K32" s="37">
        <v>11.2</v>
      </c>
      <c r="L32" s="34">
        <v>6.17</v>
      </c>
      <c r="M32" s="34">
        <v>11.2</v>
      </c>
    </row>
    <row r="33" spans="1:13" ht="15.75" thickBot="1" x14ac:dyDescent="0.3">
      <c r="A33" s="36"/>
      <c r="B33" s="36"/>
      <c r="C33" s="36"/>
      <c r="J33" s="38">
        <v>4.4000000000000004</v>
      </c>
      <c r="K33" s="38">
        <v>11.1</v>
      </c>
      <c r="L33" s="39">
        <v>6.19</v>
      </c>
      <c r="M33" s="39">
        <v>11.1</v>
      </c>
    </row>
    <row r="34" spans="1:13" ht="15.75" thickBot="1" x14ac:dyDescent="0.3">
      <c r="A34" s="36"/>
      <c r="B34" s="36"/>
      <c r="C34" s="36"/>
      <c r="J34" s="42">
        <v>4.41</v>
      </c>
      <c r="K34" s="43">
        <v>11</v>
      </c>
      <c r="L34" s="44">
        <v>6.21</v>
      </c>
      <c r="M34" s="45">
        <v>11</v>
      </c>
    </row>
    <row r="35" spans="1:13" x14ac:dyDescent="0.25">
      <c r="A35" s="36"/>
      <c r="B35" s="36"/>
      <c r="C35" s="36"/>
      <c r="J35" s="40">
        <v>4.42</v>
      </c>
      <c r="K35" s="40">
        <v>10.9</v>
      </c>
      <c r="L35" s="41">
        <v>6.22</v>
      </c>
      <c r="M35" s="41">
        <v>10.9</v>
      </c>
    </row>
    <row r="36" spans="1:13" x14ac:dyDescent="0.25">
      <c r="A36" s="36"/>
      <c r="B36" s="36"/>
      <c r="C36" s="36"/>
      <c r="J36" s="37">
        <v>4.43</v>
      </c>
      <c r="K36" s="37">
        <v>10.8</v>
      </c>
      <c r="L36" s="34">
        <v>6.23</v>
      </c>
      <c r="M36" s="34">
        <v>10.8</v>
      </c>
    </row>
    <row r="37" spans="1:13" x14ac:dyDescent="0.25">
      <c r="A37" s="36"/>
      <c r="B37" s="36"/>
      <c r="C37" s="36"/>
      <c r="J37" s="37">
        <v>4.43</v>
      </c>
      <c r="K37" s="37">
        <v>10.7</v>
      </c>
      <c r="L37" s="34">
        <v>6.24</v>
      </c>
      <c r="M37" s="34">
        <v>10.7</v>
      </c>
    </row>
    <row r="38" spans="1:13" ht="15.75" thickBot="1" x14ac:dyDescent="0.3">
      <c r="A38" s="36"/>
      <c r="B38" s="36"/>
      <c r="C38" s="36"/>
      <c r="J38" s="38">
        <v>4.4400000000000004</v>
      </c>
      <c r="K38" s="38">
        <v>10.6</v>
      </c>
      <c r="L38" s="39">
        <v>6.26</v>
      </c>
      <c r="M38" s="39">
        <v>10.6</v>
      </c>
    </row>
    <row r="39" spans="1:13" ht="15.75" thickBot="1" x14ac:dyDescent="0.3">
      <c r="A39" s="36"/>
      <c r="B39" s="36"/>
      <c r="C39" s="36"/>
      <c r="J39" s="42">
        <v>4.45</v>
      </c>
      <c r="K39" s="43">
        <v>10.5</v>
      </c>
      <c r="L39" s="44">
        <v>6.28</v>
      </c>
      <c r="M39" s="45">
        <v>10.5</v>
      </c>
    </row>
    <row r="40" spans="1:13" x14ac:dyDescent="0.25">
      <c r="A40" s="36"/>
      <c r="B40" s="36"/>
      <c r="C40" s="36"/>
      <c r="J40" s="40">
        <v>4.47</v>
      </c>
      <c r="K40" s="40">
        <v>10.4</v>
      </c>
      <c r="L40" s="41">
        <v>6.3</v>
      </c>
      <c r="M40" s="41">
        <v>10.4</v>
      </c>
    </row>
    <row r="41" spans="1:13" x14ac:dyDescent="0.25">
      <c r="A41" s="36"/>
      <c r="B41" s="36"/>
      <c r="C41" s="36"/>
      <c r="J41" s="37">
        <v>4.49</v>
      </c>
      <c r="K41" s="37">
        <v>10.3</v>
      </c>
      <c r="L41" s="34">
        <v>6.31</v>
      </c>
      <c r="M41" s="34">
        <v>10.3</v>
      </c>
    </row>
    <row r="42" spans="1:13" x14ac:dyDescent="0.25">
      <c r="A42" s="36"/>
      <c r="B42" s="36"/>
      <c r="C42" s="36"/>
      <c r="J42" s="37">
        <v>4.51</v>
      </c>
      <c r="K42" s="37">
        <v>10.199999999999999</v>
      </c>
      <c r="L42" s="34">
        <v>6.33</v>
      </c>
      <c r="M42" s="34">
        <v>10.199999999999999</v>
      </c>
    </row>
    <row r="43" spans="1:13" ht="15.75" thickBot="1" x14ac:dyDescent="0.3">
      <c r="A43" s="36"/>
      <c r="B43" s="36"/>
      <c r="C43" s="36"/>
      <c r="J43" s="38">
        <v>4.53</v>
      </c>
      <c r="K43" s="38">
        <v>10.1</v>
      </c>
      <c r="L43" s="39">
        <v>6.35</v>
      </c>
      <c r="M43" s="39">
        <v>10.1</v>
      </c>
    </row>
    <row r="44" spans="1:13" ht="15.75" thickBot="1" x14ac:dyDescent="0.3">
      <c r="A44" s="36"/>
      <c r="B44" s="36"/>
      <c r="C44" s="36"/>
      <c r="J44" s="42">
        <v>4.54</v>
      </c>
      <c r="K44" s="43">
        <v>10</v>
      </c>
      <c r="L44" s="44">
        <v>6.36</v>
      </c>
      <c r="M44" s="45">
        <v>10</v>
      </c>
    </row>
    <row r="45" spans="1:13" x14ac:dyDescent="0.25">
      <c r="A45" s="36"/>
      <c r="B45" s="36"/>
      <c r="C45" s="36"/>
      <c r="J45" s="40">
        <v>4.5600000000000005</v>
      </c>
      <c r="K45" s="40">
        <v>9.9000000000000092</v>
      </c>
      <c r="L45" s="41">
        <v>6.38</v>
      </c>
      <c r="M45" s="41">
        <v>9.9000000000000092</v>
      </c>
    </row>
    <row r="46" spans="1:13" x14ac:dyDescent="0.25">
      <c r="A46" s="36"/>
      <c r="B46" s="36"/>
      <c r="C46" s="36"/>
      <c r="J46" s="37">
        <v>4.58</v>
      </c>
      <c r="K46" s="37">
        <v>9.8000000000000096</v>
      </c>
      <c r="L46" s="34">
        <v>6.4</v>
      </c>
      <c r="M46" s="34">
        <v>9.8000000000000096</v>
      </c>
    </row>
    <row r="47" spans="1:13" x14ac:dyDescent="0.25">
      <c r="A47" s="36"/>
      <c r="B47" s="36"/>
      <c r="C47" s="36"/>
      <c r="J47" s="37">
        <v>5</v>
      </c>
      <c r="K47" s="37">
        <v>9.7000000000000206</v>
      </c>
      <c r="L47" s="34">
        <v>6.42</v>
      </c>
      <c r="M47" s="34">
        <v>9.7000000000000206</v>
      </c>
    </row>
    <row r="48" spans="1:13" ht="15.75" thickBot="1" x14ac:dyDescent="0.3">
      <c r="A48" s="36"/>
      <c r="B48" s="36"/>
      <c r="C48" s="36"/>
      <c r="J48" s="38">
        <v>5.0199999999999996</v>
      </c>
      <c r="K48" s="38">
        <v>9.6000000000000192</v>
      </c>
      <c r="L48" s="39">
        <v>6.44</v>
      </c>
      <c r="M48" s="39">
        <v>9.6000000000000192</v>
      </c>
    </row>
    <row r="49" spans="1:13" ht="15.75" thickBot="1" x14ac:dyDescent="0.3">
      <c r="A49" s="36"/>
      <c r="B49" s="36"/>
      <c r="C49" s="36"/>
      <c r="J49" s="42">
        <v>5.03</v>
      </c>
      <c r="K49" s="43">
        <v>9.5000000000000195</v>
      </c>
      <c r="L49" s="44">
        <v>6.47</v>
      </c>
      <c r="M49" s="45">
        <v>9.5000000000000195</v>
      </c>
    </row>
    <row r="50" spans="1:13" x14ac:dyDescent="0.25">
      <c r="A50" s="36"/>
      <c r="B50" s="36"/>
      <c r="C50" s="36"/>
      <c r="J50" s="40">
        <v>5.05</v>
      </c>
      <c r="K50" s="40">
        <v>9.4000000000000199</v>
      </c>
      <c r="L50" s="41">
        <v>6.49</v>
      </c>
      <c r="M50" s="41">
        <v>9.4000000000000199</v>
      </c>
    </row>
    <row r="51" spans="1:13" x14ac:dyDescent="0.25">
      <c r="A51" s="36"/>
      <c r="B51" s="36"/>
      <c r="C51" s="36"/>
      <c r="J51" s="37">
        <v>5.07</v>
      </c>
      <c r="K51" s="37">
        <v>9.3000000000000203</v>
      </c>
      <c r="L51" s="34">
        <v>6.51</v>
      </c>
      <c r="M51" s="34">
        <v>9.3000000000000203</v>
      </c>
    </row>
    <row r="52" spans="1:13" x14ac:dyDescent="0.25">
      <c r="A52" s="36"/>
      <c r="B52" s="36"/>
      <c r="C52" s="36"/>
      <c r="J52" s="37">
        <v>5.09</v>
      </c>
      <c r="K52" s="37">
        <v>9.2000000000000206</v>
      </c>
      <c r="L52" s="34">
        <v>6.53</v>
      </c>
      <c r="M52" s="34">
        <v>9.2000000000000206</v>
      </c>
    </row>
    <row r="53" spans="1:13" ht="15.75" thickBot="1" x14ac:dyDescent="0.3">
      <c r="A53" s="36"/>
      <c r="B53" s="36"/>
      <c r="C53" s="36"/>
      <c r="J53" s="38">
        <v>5.1100000000000003</v>
      </c>
      <c r="K53" s="38">
        <v>9.1000000000000192</v>
      </c>
      <c r="L53" s="39">
        <v>6.55</v>
      </c>
      <c r="M53" s="39">
        <v>9.1000000000000192</v>
      </c>
    </row>
    <row r="54" spans="1:13" ht="15.75" thickBot="1" x14ac:dyDescent="0.3">
      <c r="A54" s="36"/>
      <c r="B54" s="36"/>
      <c r="C54" s="36"/>
      <c r="J54" s="42">
        <v>5.13</v>
      </c>
      <c r="K54" s="43">
        <v>9.0000000000000195</v>
      </c>
      <c r="L54" s="44">
        <v>6.58</v>
      </c>
      <c r="M54" s="45">
        <v>9.0000000000000195</v>
      </c>
    </row>
    <row r="55" spans="1:13" x14ac:dyDescent="0.25">
      <c r="A55" s="36"/>
      <c r="B55" s="36"/>
      <c r="C55" s="36"/>
      <c r="J55" s="40">
        <v>5.15</v>
      </c>
      <c r="K55" s="40">
        <v>8.9000000000000199</v>
      </c>
      <c r="L55" s="41">
        <v>7</v>
      </c>
      <c r="M55" s="41">
        <v>8.9000000000000199</v>
      </c>
    </row>
    <row r="56" spans="1:13" x14ac:dyDescent="0.25">
      <c r="A56" s="36"/>
      <c r="B56" s="36"/>
      <c r="C56" s="36"/>
      <c r="J56" s="37">
        <v>5.17</v>
      </c>
      <c r="K56" s="37">
        <v>8.8000000000000203</v>
      </c>
      <c r="L56" s="34">
        <v>7.02</v>
      </c>
      <c r="M56" s="34">
        <v>8.8000000000000203</v>
      </c>
    </row>
    <row r="57" spans="1:13" x14ac:dyDescent="0.25">
      <c r="A57" s="36"/>
      <c r="B57" s="36"/>
      <c r="C57" s="36"/>
      <c r="J57" s="37">
        <v>5.19</v>
      </c>
      <c r="K57" s="37">
        <v>8.7000000000000206</v>
      </c>
      <c r="L57" s="34">
        <v>7.04</v>
      </c>
      <c r="M57" s="34">
        <v>8.7000000000000206</v>
      </c>
    </row>
    <row r="58" spans="1:13" ht="15.75" thickBot="1" x14ac:dyDescent="0.3">
      <c r="A58" s="36"/>
      <c r="B58" s="36"/>
      <c r="C58" s="36"/>
      <c r="J58" s="38">
        <v>5.21</v>
      </c>
      <c r="K58" s="38">
        <v>8.6000000000000192</v>
      </c>
      <c r="L58" s="39">
        <v>7.06</v>
      </c>
      <c r="M58" s="39">
        <v>8.6000000000000192</v>
      </c>
    </row>
    <row r="59" spans="1:13" ht="15.75" thickBot="1" x14ac:dyDescent="0.3">
      <c r="A59" s="36"/>
      <c r="B59" s="36"/>
      <c r="C59" s="36"/>
      <c r="J59" s="42">
        <v>5.23</v>
      </c>
      <c r="K59" s="43">
        <v>8.5000000000000195</v>
      </c>
      <c r="L59" s="44">
        <v>7.09</v>
      </c>
      <c r="M59" s="45">
        <v>8.5000000000000195</v>
      </c>
    </row>
    <row r="60" spans="1:13" x14ac:dyDescent="0.25">
      <c r="A60" s="36"/>
      <c r="B60" s="36"/>
      <c r="C60" s="36"/>
      <c r="J60" s="40">
        <v>5.25</v>
      </c>
      <c r="K60" s="40">
        <v>8.4000000000000199</v>
      </c>
      <c r="L60" s="41">
        <v>7.11</v>
      </c>
      <c r="M60" s="41">
        <v>8.4000000000000199</v>
      </c>
    </row>
    <row r="61" spans="1:13" x14ac:dyDescent="0.25">
      <c r="A61" s="36"/>
      <c r="B61" s="36"/>
      <c r="C61" s="36"/>
      <c r="J61" s="37">
        <v>5.27</v>
      </c>
      <c r="K61" s="37">
        <v>8.3000000000000203</v>
      </c>
      <c r="L61" s="34">
        <v>7.13</v>
      </c>
      <c r="M61" s="34">
        <v>8.3000000000000203</v>
      </c>
    </row>
    <row r="62" spans="1:13" x14ac:dyDescent="0.25">
      <c r="A62" s="36"/>
      <c r="B62" s="36"/>
      <c r="C62" s="36"/>
      <c r="J62" s="37">
        <v>5.29</v>
      </c>
      <c r="K62" s="37">
        <v>8.2000000000000206</v>
      </c>
      <c r="L62" s="34">
        <v>7.15</v>
      </c>
      <c r="M62" s="34">
        <v>8.2000000000000206</v>
      </c>
    </row>
    <row r="63" spans="1:13" ht="15.75" thickBot="1" x14ac:dyDescent="0.3">
      <c r="A63" s="36"/>
      <c r="B63" s="36"/>
      <c r="C63" s="36"/>
      <c r="J63" s="38">
        <v>5.31</v>
      </c>
      <c r="K63" s="38">
        <v>8.1000000000000192</v>
      </c>
      <c r="L63" s="39">
        <v>7.17</v>
      </c>
      <c r="M63" s="39">
        <v>8.1000000000000192</v>
      </c>
    </row>
    <row r="64" spans="1:13" ht="15.75" thickBot="1" x14ac:dyDescent="0.3">
      <c r="A64" s="36"/>
      <c r="B64" s="36"/>
      <c r="C64" s="36"/>
      <c r="J64" s="42">
        <v>5.33</v>
      </c>
      <c r="K64" s="43">
        <v>8.0000000000000195</v>
      </c>
      <c r="L64" s="44">
        <v>7.2</v>
      </c>
      <c r="M64" s="45">
        <v>8.0000000000000195</v>
      </c>
    </row>
    <row r="65" spans="1:13" x14ac:dyDescent="0.25">
      <c r="A65" s="36"/>
      <c r="B65" s="36"/>
      <c r="C65" s="36"/>
      <c r="J65" s="40">
        <v>5.35</v>
      </c>
      <c r="K65" s="40">
        <v>7.9000000000000199</v>
      </c>
      <c r="L65" s="41">
        <v>7.22</v>
      </c>
      <c r="M65" s="41">
        <v>7.9000000000000199</v>
      </c>
    </row>
    <row r="66" spans="1:13" x14ac:dyDescent="0.25">
      <c r="A66" s="36"/>
      <c r="B66" s="36"/>
      <c r="C66" s="36"/>
      <c r="J66" s="37">
        <v>5.37</v>
      </c>
      <c r="K66" s="37">
        <v>7.8000000000000203</v>
      </c>
      <c r="L66" s="34">
        <v>7.24</v>
      </c>
      <c r="M66" s="34">
        <v>7.8000000000000203</v>
      </c>
    </row>
    <row r="67" spans="1:13" x14ac:dyDescent="0.25">
      <c r="A67" s="36"/>
      <c r="B67" s="36"/>
      <c r="C67" s="36"/>
      <c r="J67" s="37">
        <v>5.39</v>
      </c>
      <c r="K67" s="37">
        <v>7.7000000000000197</v>
      </c>
      <c r="L67" s="34">
        <v>7.26</v>
      </c>
      <c r="M67" s="34">
        <v>7.7000000000000197</v>
      </c>
    </row>
    <row r="68" spans="1:13" ht="15.75" thickBot="1" x14ac:dyDescent="0.3">
      <c r="A68" s="36"/>
      <c r="B68" s="36"/>
      <c r="C68" s="36"/>
      <c r="J68" s="38">
        <v>5.41</v>
      </c>
      <c r="K68" s="38">
        <v>7.6000000000000201</v>
      </c>
      <c r="L68" s="39">
        <v>7.28</v>
      </c>
      <c r="M68" s="39">
        <v>7.6000000000000201</v>
      </c>
    </row>
    <row r="69" spans="1:13" ht="15.75" thickBot="1" x14ac:dyDescent="0.3">
      <c r="A69" s="36"/>
      <c r="B69" s="36"/>
      <c r="C69" s="36"/>
      <c r="J69" s="42">
        <v>5.43</v>
      </c>
      <c r="K69" s="43">
        <v>7.5000000000000204</v>
      </c>
      <c r="L69" s="44">
        <v>7.31</v>
      </c>
      <c r="M69" s="45">
        <v>7.5000000000000204</v>
      </c>
    </row>
    <row r="70" spans="1:13" x14ac:dyDescent="0.25">
      <c r="A70" s="36"/>
      <c r="B70" s="36"/>
      <c r="C70" s="36"/>
      <c r="J70" s="40">
        <v>5.45</v>
      </c>
      <c r="K70" s="40">
        <v>7.4000000000000199</v>
      </c>
      <c r="L70" s="41">
        <v>7.33</v>
      </c>
      <c r="M70" s="41">
        <v>7.4000000000000199</v>
      </c>
    </row>
    <row r="71" spans="1:13" x14ac:dyDescent="0.25">
      <c r="A71" s="36"/>
      <c r="B71" s="36"/>
      <c r="C71" s="36"/>
      <c r="J71" s="37">
        <v>5.47</v>
      </c>
      <c r="K71" s="37">
        <v>7.3000000000000203</v>
      </c>
      <c r="L71" s="34">
        <v>7.35</v>
      </c>
      <c r="M71" s="34">
        <v>7.3000000000000203</v>
      </c>
    </row>
    <row r="72" spans="1:13" x14ac:dyDescent="0.25">
      <c r="A72" s="36"/>
      <c r="B72" s="36"/>
      <c r="C72" s="36"/>
      <c r="J72" s="37">
        <v>5.49</v>
      </c>
      <c r="K72" s="37">
        <v>7.2000000000000197</v>
      </c>
      <c r="L72" s="34">
        <v>7.37</v>
      </c>
      <c r="M72" s="34">
        <v>7.2000000000000197</v>
      </c>
    </row>
    <row r="73" spans="1:13" ht="15.75" thickBot="1" x14ac:dyDescent="0.3">
      <c r="A73" s="36"/>
      <c r="B73" s="36"/>
      <c r="C73" s="36"/>
      <c r="J73" s="38">
        <v>5.51</v>
      </c>
      <c r="K73" s="38">
        <v>7.1000000000000201</v>
      </c>
      <c r="L73" s="39">
        <v>7.39</v>
      </c>
      <c r="M73" s="39">
        <v>7.1000000000000201</v>
      </c>
    </row>
    <row r="74" spans="1:13" ht="15.75" thickBot="1" x14ac:dyDescent="0.3">
      <c r="A74" s="36"/>
      <c r="B74" s="36"/>
      <c r="C74" s="36"/>
      <c r="J74" s="42">
        <v>5.53</v>
      </c>
      <c r="K74" s="43">
        <v>7.0000000000000204</v>
      </c>
      <c r="L74" s="44">
        <v>7.42</v>
      </c>
      <c r="M74" s="45">
        <v>7.0000000000000204</v>
      </c>
    </row>
    <row r="75" spans="1:13" x14ac:dyDescent="0.25">
      <c r="A75" s="36"/>
      <c r="B75" s="36"/>
      <c r="C75" s="36"/>
      <c r="J75" s="40">
        <v>5.55</v>
      </c>
      <c r="K75" s="40">
        <v>6.9000000000000297</v>
      </c>
      <c r="L75" s="41">
        <v>7.46</v>
      </c>
      <c r="M75" s="41">
        <v>6.9000000000000297</v>
      </c>
    </row>
    <row r="76" spans="1:13" x14ac:dyDescent="0.25">
      <c r="A76" s="36"/>
      <c r="B76" s="36"/>
      <c r="C76" s="36"/>
      <c r="J76" s="37">
        <v>5.5600000000000005</v>
      </c>
      <c r="K76" s="37">
        <v>6.80000000000003</v>
      </c>
      <c r="L76" s="34">
        <v>7.5</v>
      </c>
      <c r="M76" s="34">
        <v>6.80000000000003</v>
      </c>
    </row>
    <row r="77" spans="1:13" x14ac:dyDescent="0.25">
      <c r="A77" s="36"/>
      <c r="B77" s="36"/>
      <c r="C77" s="36"/>
      <c r="J77" s="37">
        <v>5.57</v>
      </c>
      <c r="K77" s="37">
        <v>6.7000000000000304</v>
      </c>
      <c r="L77" s="34">
        <v>7.54</v>
      </c>
      <c r="M77" s="34">
        <v>6.7000000000000304</v>
      </c>
    </row>
    <row r="78" spans="1:13" ht="15.75" thickBot="1" x14ac:dyDescent="0.3">
      <c r="A78" s="36"/>
      <c r="B78" s="36"/>
      <c r="C78" s="36"/>
      <c r="J78" s="38">
        <v>5.59</v>
      </c>
      <c r="K78" s="38">
        <v>6.6000000000000298</v>
      </c>
      <c r="L78" s="39">
        <v>7.58</v>
      </c>
      <c r="M78" s="39">
        <v>6.6000000000000298</v>
      </c>
    </row>
    <row r="79" spans="1:13" ht="15.75" thickBot="1" x14ac:dyDescent="0.3">
      <c r="A79" s="36"/>
      <c r="B79" s="36"/>
      <c r="C79" s="36"/>
      <c r="J79" s="42">
        <v>6.01</v>
      </c>
      <c r="K79" s="43">
        <v>6.5000000000000302</v>
      </c>
      <c r="L79" s="44">
        <v>8.01</v>
      </c>
      <c r="M79" s="45">
        <v>6.5000000000000302</v>
      </c>
    </row>
    <row r="80" spans="1:13" x14ac:dyDescent="0.25">
      <c r="A80" s="36"/>
      <c r="B80" s="36"/>
      <c r="C80" s="36"/>
      <c r="J80" s="40">
        <v>6.03</v>
      </c>
      <c r="K80" s="40">
        <v>6.4000000000000297</v>
      </c>
      <c r="L80" s="41">
        <v>8.0500000000000007</v>
      </c>
      <c r="M80" s="41">
        <v>6.4000000000000297</v>
      </c>
    </row>
    <row r="81" spans="1:13" x14ac:dyDescent="0.25">
      <c r="A81" s="36"/>
      <c r="B81" s="36"/>
      <c r="C81" s="36"/>
      <c r="J81" s="37">
        <v>6.05</v>
      </c>
      <c r="K81" s="37">
        <v>6.30000000000003</v>
      </c>
      <c r="L81" s="34">
        <v>8.09</v>
      </c>
      <c r="M81" s="34">
        <v>6.30000000000003</v>
      </c>
    </row>
    <row r="82" spans="1:13" x14ac:dyDescent="0.25">
      <c r="A82" s="36"/>
      <c r="B82" s="36"/>
      <c r="C82" s="36"/>
      <c r="J82" s="37">
        <v>6.06</v>
      </c>
      <c r="K82" s="37">
        <v>6.2000000000000304</v>
      </c>
      <c r="L82" s="34">
        <v>8.1300000000000008</v>
      </c>
      <c r="M82" s="34">
        <v>6.2000000000000304</v>
      </c>
    </row>
    <row r="83" spans="1:13" ht="15.75" thickBot="1" x14ac:dyDescent="0.3">
      <c r="A83" s="36"/>
      <c r="B83" s="36"/>
      <c r="C83" s="36"/>
      <c r="J83" s="38">
        <v>6.08</v>
      </c>
      <c r="K83" s="38">
        <v>6.1000000000000298</v>
      </c>
      <c r="L83" s="39">
        <v>8.17</v>
      </c>
      <c r="M83" s="39">
        <v>6.1000000000000298</v>
      </c>
    </row>
    <row r="84" spans="1:13" ht="15.75" thickBot="1" x14ac:dyDescent="0.3">
      <c r="A84" s="36"/>
      <c r="B84" s="36"/>
      <c r="C84" s="36"/>
      <c r="J84" s="42">
        <v>6.09</v>
      </c>
      <c r="K84" s="43">
        <v>6.0000000000000302</v>
      </c>
      <c r="L84" s="44">
        <v>8.1999999999999993</v>
      </c>
      <c r="M84" s="45">
        <v>6.0000000000000302</v>
      </c>
    </row>
    <row r="85" spans="1:13" x14ac:dyDescent="0.25">
      <c r="A85" s="36"/>
      <c r="B85" s="36"/>
      <c r="C85" s="36"/>
      <c r="J85" s="40">
        <v>6.11</v>
      </c>
      <c r="K85" s="40">
        <v>5.9000000000000297</v>
      </c>
      <c r="L85" s="41">
        <v>8.24</v>
      </c>
      <c r="M85" s="41">
        <v>5.9000000000000297</v>
      </c>
    </row>
    <row r="86" spans="1:13" x14ac:dyDescent="0.25">
      <c r="A86" s="36"/>
      <c r="B86" s="36"/>
      <c r="C86" s="36"/>
      <c r="J86" s="37">
        <v>6.13</v>
      </c>
      <c r="K86" s="37">
        <v>5.80000000000003</v>
      </c>
      <c r="L86" s="34">
        <v>8.2799999999999994</v>
      </c>
      <c r="M86" s="34">
        <v>5.80000000000003</v>
      </c>
    </row>
    <row r="87" spans="1:13" x14ac:dyDescent="0.25">
      <c r="A87" s="36"/>
      <c r="B87" s="36"/>
      <c r="C87" s="36"/>
      <c r="J87" s="37">
        <v>6.14</v>
      </c>
      <c r="K87" s="37">
        <v>5.7000000000000304</v>
      </c>
      <c r="L87" s="34">
        <v>8.32</v>
      </c>
      <c r="M87" s="34">
        <v>5.7000000000000304</v>
      </c>
    </row>
    <row r="88" spans="1:13" ht="15.75" thickBot="1" x14ac:dyDescent="0.3">
      <c r="A88" s="36"/>
      <c r="B88" s="36"/>
      <c r="C88" s="36"/>
      <c r="J88" s="38">
        <v>6.16</v>
      </c>
      <c r="K88" s="38">
        <v>5.6000000000000298</v>
      </c>
      <c r="L88" s="39">
        <v>8.36</v>
      </c>
      <c r="M88" s="39">
        <v>5.6000000000000298</v>
      </c>
    </row>
    <row r="89" spans="1:13" ht="15.75" thickBot="1" x14ac:dyDescent="0.3">
      <c r="A89" s="36"/>
      <c r="B89" s="36"/>
      <c r="C89" s="36"/>
      <c r="J89" s="42">
        <v>6.17</v>
      </c>
      <c r="K89" s="43">
        <v>5.5000000000000302</v>
      </c>
      <c r="L89" s="44">
        <v>8.4</v>
      </c>
      <c r="M89" s="45">
        <v>5.5000000000000302</v>
      </c>
    </row>
    <row r="90" spans="1:13" x14ac:dyDescent="0.25">
      <c r="A90" s="36"/>
      <c r="B90" s="36"/>
      <c r="C90" s="36"/>
      <c r="J90" s="40">
        <v>6.19</v>
      </c>
      <c r="K90" s="40">
        <v>5.4000000000000297</v>
      </c>
      <c r="L90" s="41">
        <v>8.44</v>
      </c>
      <c r="M90" s="41">
        <v>5.4000000000000297</v>
      </c>
    </row>
    <row r="91" spans="1:13" x14ac:dyDescent="0.25">
      <c r="A91" s="36"/>
      <c r="B91" s="36"/>
      <c r="C91" s="36"/>
      <c r="J91" s="37">
        <v>6.21</v>
      </c>
      <c r="K91" s="37">
        <v>5.30000000000003</v>
      </c>
      <c r="L91" s="34">
        <v>8.48</v>
      </c>
      <c r="M91" s="34">
        <v>5.30000000000003</v>
      </c>
    </row>
    <row r="92" spans="1:13" x14ac:dyDescent="0.25">
      <c r="A92" s="36"/>
      <c r="B92" s="36"/>
      <c r="C92" s="36"/>
      <c r="J92" s="37">
        <v>6.22</v>
      </c>
      <c r="K92" s="37">
        <v>5.2000000000000304</v>
      </c>
      <c r="L92" s="34">
        <v>8.52</v>
      </c>
      <c r="M92" s="34">
        <v>5.2000000000000304</v>
      </c>
    </row>
    <row r="93" spans="1:13" ht="15.75" thickBot="1" x14ac:dyDescent="0.3">
      <c r="A93" s="36"/>
      <c r="B93" s="36"/>
      <c r="C93" s="36"/>
      <c r="J93" s="38">
        <v>6.24</v>
      </c>
      <c r="K93" s="38">
        <v>5.1000000000000298</v>
      </c>
      <c r="L93" s="39">
        <v>8.56</v>
      </c>
      <c r="M93" s="39">
        <v>5.1000000000000298</v>
      </c>
    </row>
    <row r="94" spans="1:13" ht="15.75" thickBot="1" x14ac:dyDescent="0.3">
      <c r="A94" s="36"/>
      <c r="B94" s="36"/>
      <c r="C94" s="36"/>
      <c r="J94" s="42">
        <v>6.25</v>
      </c>
      <c r="K94" s="43">
        <v>5.0000000000000302</v>
      </c>
      <c r="L94" s="44">
        <v>9</v>
      </c>
      <c r="M94" s="45">
        <v>5.0000000000000302</v>
      </c>
    </row>
    <row r="95" spans="1:13" x14ac:dyDescent="0.25">
      <c r="A95" s="36"/>
      <c r="B95" s="36"/>
      <c r="C95" s="36"/>
      <c r="J95" s="40">
        <v>6.27</v>
      </c>
      <c r="K95" s="40">
        <v>4.9000000000000297</v>
      </c>
      <c r="L95" s="41">
        <v>9.0399999999999991</v>
      </c>
      <c r="M95" s="41">
        <v>4.9000000000000297</v>
      </c>
    </row>
    <row r="96" spans="1:13" x14ac:dyDescent="0.25">
      <c r="A96" s="36"/>
      <c r="B96" s="36"/>
      <c r="C96" s="36"/>
      <c r="J96" s="37">
        <v>6.28</v>
      </c>
      <c r="K96" s="37">
        <v>4.80000000000003</v>
      </c>
      <c r="L96" s="34">
        <v>9.08</v>
      </c>
      <c r="M96" s="34">
        <v>4.80000000000003</v>
      </c>
    </row>
    <row r="97" spans="1:13" x14ac:dyDescent="0.25">
      <c r="A97" s="36"/>
      <c r="B97" s="36"/>
      <c r="C97" s="36"/>
      <c r="J97" s="37">
        <v>6.3</v>
      </c>
      <c r="K97" s="37">
        <v>4.7000000000000304</v>
      </c>
      <c r="L97" s="34">
        <v>9.1199999999999992</v>
      </c>
      <c r="M97" s="34">
        <v>4.7000000000000304</v>
      </c>
    </row>
    <row r="98" spans="1:13" ht="15.75" thickBot="1" x14ac:dyDescent="0.3">
      <c r="A98" s="36"/>
      <c r="B98" s="36"/>
      <c r="C98" s="36"/>
      <c r="J98" s="38">
        <v>6.32</v>
      </c>
      <c r="K98" s="38">
        <v>4.6000000000000298</v>
      </c>
      <c r="L98" s="39">
        <v>9.16</v>
      </c>
      <c r="M98" s="39">
        <v>4.6000000000000298</v>
      </c>
    </row>
    <row r="99" spans="1:13" ht="15.75" thickBot="1" x14ac:dyDescent="0.3">
      <c r="A99" s="36"/>
      <c r="B99" s="36"/>
      <c r="C99" s="36"/>
      <c r="J99" s="42">
        <v>6.33</v>
      </c>
      <c r="K99" s="43">
        <v>4.5000000000000302</v>
      </c>
      <c r="L99" s="44">
        <v>9.1999999999999993</v>
      </c>
      <c r="M99" s="45">
        <v>4.5000000000000302</v>
      </c>
    </row>
    <row r="100" spans="1:13" x14ac:dyDescent="0.25">
      <c r="A100" s="36"/>
      <c r="B100" s="36"/>
      <c r="C100" s="36"/>
      <c r="J100" s="40">
        <v>6.35</v>
      </c>
      <c r="K100" s="40">
        <v>4.4000000000000297</v>
      </c>
      <c r="L100" s="41">
        <v>9.24</v>
      </c>
      <c r="M100" s="41">
        <v>4.4000000000000297</v>
      </c>
    </row>
    <row r="101" spans="1:13" x14ac:dyDescent="0.25">
      <c r="A101" s="36"/>
      <c r="B101" s="36"/>
      <c r="C101" s="36"/>
      <c r="J101" s="37">
        <v>6.36</v>
      </c>
      <c r="K101" s="37">
        <v>4.30000000000003</v>
      </c>
      <c r="L101" s="34">
        <v>9.2799999999999994</v>
      </c>
      <c r="M101" s="34">
        <v>4.30000000000003</v>
      </c>
    </row>
    <row r="102" spans="1:13" x14ac:dyDescent="0.25">
      <c r="A102" s="36"/>
      <c r="B102" s="36"/>
      <c r="C102" s="36"/>
      <c r="J102" s="37">
        <v>6.38</v>
      </c>
      <c r="K102" s="37">
        <v>4.2000000000000304</v>
      </c>
      <c r="L102" s="34">
        <v>9.32</v>
      </c>
      <c r="M102" s="34">
        <v>4.2000000000000304</v>
      </c>
    </row>
    <row r="103" spans="1:13" ht="15.75" thickBot="1" x14ac:dyDescent="0.3">
      <c r="A103" s="36"/>
      <c r="B103" s="36"/>
      <c r="C103" s="36"/>
      <c r="J103" s="38">
        <v>6.4</v>
      </c>
      <c r="K103" s="38">
        <v>4.1000000000000396</v>
      </c>
      <c r="L103" s="39">
        <v>9.36</v>
      </c>
      <c r="M103" s="39">
        <v>4.1000000000000396</v>
      </c>
    </row>
    <row r="104" spans="1:13" ht="15.75" thickBot="1" x14ac:dyDescent="0.3">
      <c r="A104" s="36"/>
      <c r="B104" s="36"/>
      <c r="C104" s="36"/>
      <c r="J104" s="42">
        <v>6.41</v>
      </c>
      <c r="K104" s="43">
        <v>4.00000000000004</v>
      </c>
      <c r="L104" s="44">
        <v>9.4</v>
      </c>
      <c r="M104" s="45">
        <v>4.00000000000004</v>
      </c>
    </row>
    <row r="105" spans="1:13" x14ac:dyDescent="0.25">
      <c r="A105" s="36"/>
      <c r="B105" s="36"/>
      <c r="C105" s="36"/>
      <c r="J105" s="40">
        <v>6.43</v>
      </c>
      <c r="K105" s="40">
        <v>3.9</v>
      </c>
      <c r="L105" s="41">
        <v>9.44</v>
      </c>
      <c r="M105" s="41">
        <v>3.9</v>
      </c>
    </row>
    <row r="106" spans="1:13" x14ac:dyDescent="0.25">
      <c r="A106" s="36"/>
      <c r="B106" s="36"/>
      <c r="C106" s="36"/>
      <c r="J106" s="37">
        <v>6.44</v>
      </c>
      <c r="K106" s="37">
        <v>3.8</v>
      </c>
      <c r="L106" s="34">
        <v>9.48</v>
      </c>
      <c r="M106" s="34">
        <v>3.8</v>
      </c>
    </row>
    <row r="107" spans="1:13" x14ac:dyDescent="0.25">
      <c r="A107" s="36"/>
      <c r="B107" s="36"/>
      <c r="C107" s="36"/>
      <c r="J107" s="37">
        <v>6.46</v>
      </c>
      <c r="K107" s="37">
        <v>3.7</v>
      </c>
      <c r="L107" s="34">
        <v>9.52</v>
      </c>
      <c r="M107" s="34">
        <v>3.7</v>
      </c>
    </row>
    <row r="108" spans="1:13" ht="15.75" thickBot="1" x14ac:dyDescent="0.3">
      <c r="A108" s="36"/>
      <c r="B108" s="36"/>
      <c r="C108" s="36"/>
      <c r="J108" s="38">
        <v>6.48</v>
      </c>
      <c r="K108" s="38">
        <v>3.6</v>
      </c>
      <c r="L108" s="39">
        <v>9.56</v>
      </c>
      <c r="M108" s="39">
        <v>3.6</v>
      </c>
    </row>
    <row r="109" spans="1:13" ht="15.75" thickBot="1" x14ac:dyDescent="0.3">
      <c r="A109" s="36"/>
      <c r="B109" s="36"/>
      <c r="C109" s="36"/>
      <c r="J109" s="42">
        <v>6.49</v>
      </c>
      <c r="K109" s="43">
        <v>3.5</v>
      </c>
      <c r="L109" s="44">
        <v>10</v>
      </c>
      <c r="M109" s="45">
        <v>3.5</v>
      </c>
    </row>
    <row r="110" spans="1:13" x14ac:dyDescent="0.25">
      <c r="A110" s="36"/>
      <c r="B110" s="36"/>
      <c r="C110" s="36"/>
      <c r="J110" s="40">
        <v>6.52</v>
      </c>
      <c r="K110" s="40">
        <v>3.4</v>
      </c>
      <c r="L110" s="41">
        <v>10.039999999999999</v>
      </c>
      <c r="M110" s="41">
        <v>3.4</v>
      </c>
    </row>
    <row r="111" spans="1:13" x14ac:dyDescent="0.25">
      <c r="A111" s="36"/>
      <c r="B111" s="36"/>
      <c r="C111" s="36"/>
      <c r="J111" s="37">
        <v>6.55</v>
      </c>
      <c r="K111" s="37">
        <v>3.3</v>
      </c>
      <c r="L111" s="34">
        <v>10.08</v>
      </c>
      <c r="M111" s="34">
        <v>3.3</v>
      </c>
    </row>
    <row r="112" spans="1:13" x14ac:dyDescent="0.25">
      <c r="A112" s="36"/>
      <c r="B112" s="36"/>
      <c r="C112" s="36"/>
      <c r="J112" s="37">
        <v>6.58</v>
      </c>
      <c r="K112" s="37">
        <v>3.2</v>
      </c>
      <c r="L112" s="34">
        <v>10.119999999999999</v>
      </c>
      <c r="M112" s="34">
        <v>3.2</v>
      </c>
    </row>
    <row r="113" spans="1:13" ht="15.75" thickBot="1" x14ac:dyDescent="0.3">
      <c r="A113" s="36"/>
      <c r="B113" s="36"/>
      <c r="C113" s="36"/>
      <c r="J113" s="38">
        <v>7.01</v>
      </c>
      <c r="K113" s="38">
        <v>3.1</v>
      </c>
      <c r="L113" s="39">
        <v>10.16</v>
      </c>
      <c r="M113" s="39">
        <v>3.1</v>
      </c>
    </row>
    <row r="114" spans="1:13" ht="15.75" thickBot="1" x14ac:dyDescent="0.3">
      <c r="A114" s="36"/>
      <c r="B114" s="36"/>
      <c r="C114" s="36"/>
      <c r="J114" s="42">
        <v>7.06</v>
      </c>
      <c r="K114" s="43">
        <v>3</v>
      </c>
      <c r="L114" s="44">
        <v>10.199999999999999</v>
      </c>
      <c r="M114" s="45">
        <v>3</v>
      </c>
    </row>
    <row r="115" spans="1:13" x14ac:dyDescent="0.25">
      <c r="A115" s="36"/>
      <c r="B115" s="36"/>
      <c r="C115" s="36"/>
      <c r="J115" s="40">
        <v>7.1</v>
      </c>
      <c r="K115" s="40">
        <v>2.9</v>
      </c>
      <c r="L115" s="41">
        <v>10.24</v>
      </c>
      <c r="M115" s="41">
        <v>2.9</v>
      </c>
    </row>
    <row r="116" spans="1:13" x14ac:dyDescent="0.25">
      <c r="A116" s="36"/>
      <c r="B116" s="36"/>
      <c r="C116" s="36"/>
      <c r="J116" s="37">
        <v>7.14</v>
      </c>
      <c r="K116" s="37">
        <v>2.8</v>
      </c>
      <c r="L116" s="34">
        <v>10.28</v>
      </c>
      <c r="M116" s="34">
        <v>2.8</v>
      </c>
    </row>
    <row r="117" spans="1:13" x14ac:dyDescent="0.25">
      <c r="A117" s="36"/>
      <c r="B117" s="36"/>
      <c r="C117" s="36"/>
      <c r="J117" s="37">
        <v>7.18</v>
      </c>
      <c r="K117" s="37">
        <v>2.7</v>
      </c>
      <c r="L117" s="34">
        <v>10.32</v>
      </c>
      <c r="M117" s="34">
        <v>2.7</v>
      </c>
    </row>
    <row r="118" spans="1:13" ht="15.75" thickBot="1" x14ac:dyDescent="0.3">
      <c r="A118" s="36"/>
      <c r="B118" s="36"/>
      <c r="C118" s="36"/>
      <c r="J118" s="38">
        <v>7.21</v>
      </c>
      <c r="K118" s="38">
        <v>2.6</v>
      </c>
      <c r="L118" s="39">
        <v>10.36</v>
      </c>
      <c r="M118" s="39">
        <v>2.6</v>
      </c>
    </row>
    <row r="119" spans="1:13" ht="15.75" thickBot="1" x14ac:dyDescent="0.3">
      <c r="A119" s="36"/>
      <c r="B119" s="36"/>
      <c r="C119" s="36"/>
      <c r="J119" s="42">
        <v>7.24</v>
      </c>
      <c r="K119" s="43">
        <v>2.5</v>
      </c>
      <c r="L119" s="44">
        <v>10.4</v>
      </c>
      <c r="M119" s="45">
        <v>2.5</v>
      </c>
    </row>
    <row r="120" spans="1:13" x14ac:dyDescent="0.25">
      <c r="A120" s="36"/>
      <c r="B120" s="36"/>
      <c r="C120" s="36"/>
      <c r="J120" s="40">
        <v>7.28</v>
      </c>
      <c r="K120" s="40">
        <v>2.4</v>
      </c>
      <c r="L120" s="41">
        <v>10.44</v>
      </c>
      <c r="M120" s="41">
        <v>2.4</v>
      </c>
    </row>
    <row r="121" spans="1:13" x14ac:dyDescent="0.25">
      <c r="A121" s="36"/>
      <c r="B121" s="36"/>
      <c r="C121" s="36"/>
      <c r="J121" s="37">
        <v>7.32</v>
      </c>
      <c r="K121" s="37">
        <v>2.2999999999999998</v>
      </c>
      <c r="L121" s="34">
        <v>10.48</v>
      </c>
      <c r="M121" s="34">
        <v>2.2999999999999998</v>
      </c>
    </row>
    <row r="122" spans="1:13" x14ac:dyDescent="0.25">
      <c r="A122" s="36"/>
      <c r="B122" s="36"/>
      <c r="C122" s="36"/>
      <c r="J122" s="37">
        <v>7.36</v>
      </c>
      <c r="K122" s="37">
        <v>2.2000000000000002</v>
      </c>
      <c r="L122" s="34">
        <v>10.52</v>
      </c>
      <c r="M122" s="34">
        <v>2.2000000000000002</v>
      </c>
    </row>
    <row r="123" spans="1:13" ht="15.75" thickBot="1" x14ac:dyDescent="0.3">
      <c r="A123" s="36"/>
      <c r="B123" s="36"/>
      <c r="C123" s="36"/>
      <c r="J123" s="38">
        <v>7.39</v>
      </c>
      <c r="K123" s="38">
        <v>2.1</v>
      </c>
      <c r="L123" s="39">
        <v>10.56</v>
      </c>
      <c r="M123" s="39">
        <v>2.1</v>
      </c>
    </row>
    <row r="124" spans="1:13" ht="15.75" thickBot="1" x14ac:dyDescent="0.3">
      <c r="A124" s="36"/>
      <c r="B124" s="36"/>
      <c r="C124" s="36"/>
      <c r="J124" s="42">
        <v>7.42</v>
      </c>
      <c r="K124" s="43">
        <v>2</v>
      </c>
      <c r="L124" s="44">
        <v>11</v>
      </c>
      <c r="M124" s="45">
        <v>2</v>
      </c>
    </row>
    <row r="125" spans="1:13" x14ac:dyDescent="0.25">
      <c r="A125" s="36"/>
      <c r="B125" s="36"/>
      <c r="C125" s="36"/>
      <c r="J125" s="40">
        <v>7.46</v>
      </c>
      <c r="K125" s="40">
        <v>1.9</v>
      </c>
      <c r="L125" s="41">
        <v>11.04</v>
      </c>
      <c r="M125" s="41">
        <v>1.9</v>
      </c>
    </row>
    <row r="126" spans="1:13" x14ac:dyDescent="0.25">
      <c r="A126" s="36"/>
      <c r="B126" s="36"/>
      <c r="C126" s="36"/>
      <c r="J126" s="37">
        <v>7.5</v>
      </c>
      <c r="K126" s="37">
        <v>1.8</v>
      </c>
      <c r="L126" s="34">
        <v>11.08</v>
      </c>
      <c r="M126" s="34">
        <v>1.8</v>
      </c>
    </row>
    <row r="127" spans="1:13" x14ac:dyDescent="0.25">
      <c r="A127" s="36"/>
      <c r="B127" s="36"/>
      <c r="C127" s="36"/>
      <c r="J127" s="37">
        <v>7.54</v>
      </c>
      <c r="K127" s="37">
        <v>1.7</v>
      </c>
      <c r="L127" s="34">
        <v>11.12</v>
      </c>
      <c r="M127" s="34">
        <v>1.7</v>
      </c>
    </row>
    <row r="128" spans="1:13" ht="15.75" thickBot="1" x14ac:dyDescent="0.3">
      <c r="A128" s="36"/>
      <c r="B128" s="36"/>
      <c r="C128" s="36"/>
      <c r="J128" s="38">
        <v>7.57</v>
      </c>
      <c r="K128" s="38">
        <v>1.6</v>
      </c>
      <c r="L128" s="39">
        <v>11.16</v>
      </c>
      <c r="M128" s="39">
        <v>1.6</v>
      </c>
    </row>
    <row r="129" spans="1:13" ht="15.75" thickBot="1" x14ac:dyDescent="0.3">
      <c r="A129" s="36"/>
      <c r="B129" s="36"/>
      <c r="C129" s="36"/>
      <c r="J129" s="42">
        <v>8</v>
      </c>
      <c r="K129" s="43">
        <v>1.5</v>
      </c>
      <c r="L129" s="44">
        <v>11.2</v>
      </c>
      <c r="M129" s="45">
        <v>1.5</v>
      </c>
    </row>
    <row r="130" spans="1:13" x14ac:dyDescent="0.25">
      <c r="A130" s="36"/>
      <c r="B130" s="36"/>
      <c r="C130" s="36"/>
      <c r="J130" s="40">
        <v>8.0299999999999994</v>
      </c>
      <c r="K130" s="40">
        <v>1.4</v>
      </c>
      <c r="L130" s="41">
        <v>11.24</v>
      </c>
      <c r="M130" s="41">
        <v>1.4</v>
      </c>
    </row>
    <row r="131" spans="1:13" x14ac:dyDescent="0.25">
      <c r="A131" s="36"/>
      <c r="B131" s="36"/>
      <c r="C131" s="36"/>
      <c r="J131" s="37">
        <v>8.06</v>
      </c>
      <c r="K131" s="37">
        <v>1.3</v>
      </c>
      <c r="L131" s="34">
        <v>11.28</v>
      </c>
      <c r="M131" s="34">
        <v>1.3</v>
      </c>
    </row>
    <row r="132" spans="1:13" x14ac:dyDescent="0.25">
      <c r="A132" s="36"/>
      <c r="B132" s="36"/>
      <c r="C132" s="36"/>
      <c r="J132" s="37">
        <v>8.09</v>
      </c>
      <c r="K132" s="37">
        <v>1.2</v>
      </c>
      <c r="L132" s="34">
        <v>11.32</v>
      </c>
      <c r="M132" s="34">
        <v>1.2</v>
      </c>
    </row>
    <row r="133" spans="1:13" ht="15.75" thickBot="1" x14ac:dyDescent="0.3">
      <c r="A133" s="36"/>
      <c r="B133" s="36"/>
      <c r="C133" s="36"/>
      <c r="J133" s="38">
        <v>8.1199999999999992</v>
      </c>
      <c r="K133" s="38">
        <v>1.1000000000000001</v>
      </c>
      <c r="L133" s="39">
        <v>11.36</v>
      </c>
      <c r="M133" s="39">
        <v>1.1000000000000001</v>
      </c>
    </row>
    <row r="134" spans="1:13" ht="15.75" thickBot="1" x14ac:dyDescent="0.3">
      <c r="A134" s="36"/>
      <c r="B134" s="36"/>
      <c r="C134" s="36"/>
      <c r="J134" s="42">
        <v>8.17</v>
      </c>
      <c r="K134" s="43">
        <v>1</v>
      </c>
      <c r="L134" s="44">
        <v>11.4</v>
      </c>
      <c r="M134" s="45">
        <v>1</v>
      </c>
    </row>
    <row r="135" spans="1:13" x14ac:dyDescent="0.25">
      <c r="A135" s="36"/>
      <c r="B135" s="36"/>
      <c r="C135" s="36"/>
      <c r="J135" s="40">
        <v>8.2100000000000009</v>
      </c>
      <c r="K135" s="40">
        <v>0.9</v>
      </c>
      <c r="L135" s="41">
        <v>11.44</v>
      </c>
      <c r="M135" s="41">
        <v>0.9</v>
      </c>
    </row>
    <row r="136" spans="1:13" x14ac:dyDescent="0.25">
      <c r="A136" s="36"/>
      <c r="B136" s="36"/>
      <c r="C136" s="36"/>
      <c r="J136" s="37">
        <v>8.25</v>
      </c>
      <c r="K136" s="37">
        <v>0.80000000000000104</v>
      </c>
      <c r="L136" s="34">
        <v>11.48</v>
      </c>
      <c r="M136" s="34">
        <v>0.80000000000000104</v>
      </c>
    </row>
    <row r="137" spans="1:13" x14ac:dyDescent="0.25">
      <c r="A137" s="36"/>
      <c r="B137" s="36"/>
      <c r="C137" s="36"/>
      <c r="J137" s="37">
        <v>8.2899999999999991</v>
      </c>
      <c r="K137" s="37">
        <v>0.69999999999999896</v>
      </c>
      <c r="L137" s="34">
        <v>11.52</v>
      </c>
      <c r="M137" s="34">
        <v>0.69999999999999896</v>
      </c>
    </row>
    <row r="138" spans="1:13" ht="15.75" thickBot="1" x14ac:dyDescent="0.3">
      <c r="A138" s="36"/>
      <c r="B138" s="36"/>
      <c r="C138" s="36"/>
      <c r="J138" s="38">
        <v>8.32</v>
      </c>
      <c r="K138" s="38">
        <v>0.6</v>
      </c>
      <c r="L138" s="39">
        <v>11.56</v>
      </c>
      <c r="M138" s="39">
        <v>0.6</v>
      </c>
    </row>
    <row r="139" spans="1:13" ht="15.75" thickBot="1" x14ac:dyDescent="0.3">
      <c r="A139" s="36"/>
      <c r="B139" s="36"/>
      <c r="C139" s="36"/>
      <c r="J139" s="42">
        <v>8.35</v>
      </c>
      <c r="K139" s="43">
        <v>0.5</v>
      </c>
      <c r="L139" s="44">
        <v>12</v>
      </c>
      <c r="M139" s="45">
        <v>0.5</v>
      </c>
    </row>
    <row r="140" spans="1:13" x14ac:dyDescent="0.25">
      <c r="A140" s="36"/>
      <c r="B140" s="36"/>
      <c r="C140" s="36"/>
      <c r="J140" s="40">
        <v>8.36</v>
      </c>
      <c r="K140" s="40">
        <v>0</v>
      </c>
      <c r="L140" s="41">
        <v>12.01</v>
      </c>
      <c r="M140" s="41">
        <v>0</v>
      </c>
    </row>
    <row r="141" spans="1:13" x14ac:dyDescent="0.25">
      <c r="A141" s="36"/>
      <c r="B141" s="36"/>
      <c r="C141" s="36"/>
      <c r="J141" s="37">
        <v>33.200000000000003</v>
      </c>
      <c r="K141" s="37">
        <v>0</v>
      </c>
      <c r="L141" s="34">
        <v>33.200000000000003</v>
      </c>
      <c r="M141" s="34">
        <v>0</v>
      </c>
    </row>
    <row r="142" spans="1:13" x14ac:dyDescent="0.25">
      <c r="A142" s="36"/>
      <c r="B142" s="36"/>
      <c r="C142" s="36"/>
    </row>
    <row r="143" spans="1:13" x14ac:dyDescent="0.25">
      <c r="A143" s="36"/>
      <c r="B143" s="36"/>
      <c r="C143" s="36"/>
    </row>
    <row r="144" spans="1:13" x14ac:dyDescent="0.25">
      <c r="A144" s="36"/>
      <c r="B144" s="36"/>
      <c r="C144" s="36"/>
    </row>
    <row r="145" spans="1:3" x14ac:dyDescent="0.25">
      <c r="A145" s="36"/>
      <c r="B145" s="36"/>
      <c r="C145" s="36"/>
    </row>
    <row r="146" spans="1:3" x14ac:dyDescent="0.25">
      <c r="A146" s="36"/>
      <c r="B146" s="36"/>
      <c r="C146" s="36"/>
    </row>
    <row r="147" spans="1:3" x14ac:dyDescent="0.25">
      <c r="A147" s="36"/>
      <c r="B147" s="36"/>
      <c r="C147" s="36"/>
    </row>
    <row r="148" spans="1:3" x14ac:dyDescent="0.25">
      <c r="A148" s="36"/>
      <c r="B148" s="36"/>
      <c r="C148" s="36"/>
    </row>
    <row r="149" spans="1:3" x14ac:dyDescent="0.25">
      <c r="A149" s="36"/>
      <c r="B149" s="36"/>
      <c r="C149" s="36"/>
    </row>
    <row r="150" spans="1:3" x14ac:dyDescent="0.25">
      <c r="A150" s="36"/>
      <c r="B150" s="36"/>
      <c r="C150" s="36"/>
    </row>
    <row r="151" spans="1:3" x14ac:dyDescent="0.25">
      <c r="A151" s="36"/>
      <c r="B151" s="36"/>
      <c r="C151" s="36"/>
    </row>
    <row r="152" spans="1:3" x14ac:dyDescent="0.25">
      <c r="A152" s="36"/>
      <c r="B152" s="36"/>
      <c r="C152" s="36"/>
    </row>
    <row r="153" spans="1:3" x14ac:dyDescent="0.25">
      <c r="A153" s="36"/>
      <c r="B153" s="36"/>
      <c r="C153" s="36"/>
    </row>
    <row r="154" spans="1:3" x14ac:dyDescent="0.25">
      <c r="A154" s="36"/>
      <c r="B154" s="36"/>
      <c r="C154" s="36"/>
    </row>
    <row r="155" spans="1:3" x14ac:dyDescent="0.25">
      <c r="A155" s="36"/>
      <c r="B155" s="36"/>
      <c r="C155" s="36"/>
    </row>
    <row r="156" spans="1:3" x14ac:dyDescent="0.25">
      <c r="A156" s="36"/>
      <c r="B156" s="36"/>
      <c r="C156" s="36"/>
    </row>
    <row r="157" spans="1:3" x14ac:dyDescent="0.25">
      <c r="A157" s="36"/>
      <c r="B157" s="36"/>
      <c r="C157" s="36"/>
    </row>
    <row r="158" spans="1:3" x14ac:dyDescent="0.25">
      <c r="A158" s="36"/>
      <c r="B158" s="36"/>
      <c r="C158" s="36"/>
    </row>
    <row r="159" spans="1:3" x14ac:dyDescent="0.25">
      <c r="A159" s="36"/>
      <c r="B159" s="36"/>
      <c r="C159" s="36"/>
    </row>
    <row r="160" spans="1:3" x14ac:dyDescent="0.25">
      <c r="A160" s="36"/>
      <c r="B160" s="36"/>
      <c r="C160" s="36"/>
    </row>
    <row r="161" spans="1:3" x14ac:dyDescent="0.25">
      <c r="A161" s="36"/>
      <c r="B161" s="36"/>
      <c r="C161" s="36"/>
    </row>
    <row r="162" spans="1:3" x14ac:dyDescent="0.25">
      <c r="A162" s="36"/>
      <c r="B162" s="36"/>
      <c r="C162" s="36"/>
    </row>
    <row r="163" spans="1:3" x14ac:dyDescent="0.25">
      <c r="A163" s="36"/>
      <c r="B163" s="36"/>
      <c r="C163" s="36"/>
    </row>
    <row r="164" spans="1:3" x14ac:dyDescent="0.25">
      <c r="A164" s="36"/>
      <c r="B164" s="36"/>
      <c r="C164" s="36"/>
    </row>
    <row r="165" spans="1:3" x14ac:dyDescent="0.25">
      <c r="A165" s="36"/>
      <c r="B165" s="36"/>
      <c r="C165" s="36"/>
    </row>
    <row r="166" spans="1:3" x14ac:dyDescent="0.25">
      <c r="A166" s="36"/>
      <c r="B166" s="36"/>
      <c r="C166" s="36"/>
    </row>
    <row r="167" spans="1:3" x14ac:dyDescent="0.25">
      <c r="A167" s="36"/>
      <c r="B167" s="36"/>
      <c r="C167" s="36"/>
    </row>
    <row r="168" spans="1:3" x14ac:dyDescent="0.25">
      <c r="A168" s="36"/>
      <c r="B168" s="36"/>
      <c r="C168" s="36"/>
    </row>
    <row r="169" spans="1:3" x14ac:dyDescent="0.25">
      <c r="A169" s="36"/>
      <c r="B169" s="36"/>
      <c r="C169" s="36"/>
    </row>
    <row r="170" spans="1:3" x14ac:dyDescent="0.25">
      <c r="A170" s="36"/>
      <c r="B170" s="36"/>
      <c r="C170" s="36"/>
    </row>
    <row r="171" spans="1:3" x14ac:dyDescent="0.25">
      <c r="A171" s="36"/>
      <c r="B171" s="36"/>
      <c r="C171" s="36"/>
    </row>
    <row r="172" spans="1:3" x14ac:dyDescent="0.25">
      <c r="A172" s="36"/>
      <c r="B172" s="36"/>
      <c r="C172" s="36"/>
    </row>
    <row r="173" spans="1:3" x14ac:dyDescent="0.25">
      <c r="A173" s="36"/>
      <c r="B173" s="36"/>
      <c r="C173" s="36"/>
    </row>
    <row r="174" spans="1:3" x14ac:dyDescent="0.25">
      <c r="A174" s="36"/>
      <c r="B174" s="36"/>
      <c r="C174" s="36"/>
    </row>
    <row r="175" spans="1:3" x14ac:dyDescent="0.25">
      <c r="A175" s="36"/>
      <c r="B175" s="36"/>
      <c r="C175" s="36"/>
    </row>
    <row r="176" spans="1:3" x14ac:dyDescent="0.25">
      <c r="A176" s="36"/>
      <c r="B176" s="36"/>
      <c r="C176" s="36"/>
    </row>
    <row r="177" spans="1:3" x14ac:dyDescent="0.25">
      <c r="A177" s="36"/>
      <c r="B177" s="36"/>
      <c r="C177" s="36"/>
    </row>
    <row r="178" spans="1:3" x14ac:dyDescent="0.25">
      <c r="A178" s="36"/>
      <c r="B178" s="36"/>
      <c r="C178" s="36"/>
    </row>
    <row r="179" spans="1:3" x14ac:dyDescent="0.25">
      <c r="A179" s="36"/>
      <c r="B179" s="36"/>
      <c r="C179" s="36"/>
    </row>
    <row r="180" spans="1:3" x14ac:dyDescent="0.25">
      <c r="A180" s="36"/>
      <c r="B180" s="36"/>
      <c r="C180" s="36"/>
    </row>
    <row r="181" spans="1:3" x14ac:dyDescent="0.25">
      <c r="A181" s="36"/>
      <c r="B181" s="36"/>
      <c r="C181" s="36"/>
    </row>
    <row r="182" spans="1:3" x14ac:dyDescent="0.25">
      <c r="A182" s="36"/>
      <c r="B182" s="36"/>
      <c r="C182" s="36"/>
    </row>
    <row r="183" spans="1:3" x14ac:dyDescent="0.25">
      <c r="A183" s="36"/>
      <c r="B183" s="36"/>
      <c r="C183" s="36"/>
    </row>
    <row r="184" spans="1:3" x14ac:dyDescent="0.25">
      <c r="A184" s="36"/>
      <c r="B184" s="36"/>
      <c r="C184" s="36"/>
    </row>
    <row r="185" spans="1:3" x14ac:dyDescent="0.25">
      <c r="A185" s="36"/>
      <c r="B185" s="36"/>
      <c r="C185" s="36"/>
    </row>
    <row r="186" spans="1:3" x14ac:dyDescent="0.25">
      <c r="A186" s="36"/>
      <c r="B186" s="36"/>
      <c r="C186" s="36"/>
    </row>
    <row r="187" spans="1:3" x14ac:dyDescent="0.25">
      <c r="A187" s="36"/>
      <c r="B187" s="36"/>
      <c r="C187" s="36"/>
    </row>
    <row r="188" spans="1:3" x14ac:dyDescent="0.25">
      <c r="A188" s="36"/>
      <c r="B188" s="36"/>
      <c r="C188" s="36"/>
    </row>
    <row r="189" spans="1:3" x14ac:dyDescent="0.25">
      <c r="A189" s="36"/>
      <c r="B189" s="36"/>
      <c r="C189" s="36"/>
    </row>
    <row r="190" spans="1:3" x14ac:dyDescent="0.25">
      <c r="A190" s="36"/>
      <c r="B190" s="36"/>
      <c r="C190" s="36"/>
    </row>
    <row r="191" spans="1:3" x14ac:dyDescent="0.25">
      <c r="A191" s="36"/>
      <c r="B191" s="36"/>
      <c r="C191" s="36"/>
    </row>
    <row r="192" spans="1:3" x14ac:dyDescent="0.25">
      <c r="A192" s="36"/>
      <c r="B192" s="36"/>
      <c r="C192" s="36"/>
    </row>
    <row r="193" spans="1:3" x14ac:dyDescent="0.25">
      <c r="A193" s="36"/>
      <c r="B193" s="36"/>
      <c r="C193" s="36"/>
    </row>
    <row r="194" spans="1:3" x14ac:dyDescent="0.25">
      <c r="A194" s="36"/>
      <c r="B194" s="36"/>
      <c r="C194" s="36"/>
    </row>
    <row r="195" spans="1:3" x14ac:dyDescent="0.25">
      <c r="A195" s="36"/>
      <c r="B195" s="36"/>
      <c r="C195" s="36"/>
    </row>
    <row r="196" spans="1:3" x14ac:dyDescent="0.25">
      <c r="A196" s="36"/>
      <c r="B196" s="36"/>
      <c r="C196" s="36"/>
    </row>
    <row r="197" spans="1:3" x14ac:dyDescent="0.25">
      <c r="A197" s="36"/>
      <c r="B197" s="36"/>
      <c r="C197" s="36"/>
    </row>
    <row r="198" spans="1:3" x14ac:dyDescent="0.25">
      <c r="A198" s="36"/>
      <c r="B198" s="36"/>
      <c r="C198" s="36"/>
    </row>
    <row r="199" spans="1:3" x14ac:dyDescent="0.25">
      <c r="A199" s="36"/>
      <c r="B199" s="36"/>
      <c r="C199" s="36"/>
    </row>
    <row r="200" spans="1:3" x14ac:dyDescent="0.25">
      <c r="A200" s="36"/>
      <c r="B200" s="36"/>
      <c r="C200" s="36"/>
    </row>
    <row r="201" spans="1:3" x14ac:dyDescent="0.25">
      <c r="A201" s="36"/>
      <c r="B201" s="36"/>
      <c r="C201" s="36"/>
    </row>
    <row r="202" spans="1:3" x14ac:dyDescent="0.25">
      <c r="A202" s="36"/>
      <c r="B202" s="36"/>
      <c r="C202" s="36"/>
    </row>
    <row r="203" spans="1:3" x14ac:dyDescent="0.25">
      <c r="A203" s="36"/>
      <c r="B203" s="36"/>
      <c r="C203" s="36"/>
    </row>
    <row r="204" spans="1:3" x14ac:dyDescent="0.25">
      <c r="A204" s="36"/>
      <c r="B204" s="36"/>
      <c r="C204" s="36"/>
    </row>
    <row r="205" spans="1:3" x14ac:dyDescent="0.25">
      <c r="A205" s="36"/>
      <c r="B205" s="36"/>
      <c r="C205" s="36"/>
    </row>
    <row r="206" spans="1:3" x14ac:dyDescent="0.25">
      <c r="A206" s="36"/>
      <c r="B206" s="36"/>
      <c r="C206" s="36"/>
    </row>
    <row r="207" spans="1:3" x14ac:dyDescent="0.25">
      <c r="A207" s="36"/>
      <c r="B207" s="36"/>
      <c r="C207" s="36"/>
    </row>
    <row r="208" spans="1:3" x14ac:dyDescent="0.25">
      <c r="A208" s="36"/>
      <c r="B208" s="36"/>
      <c r="C208" s="36"/>
    </row>
    <row r="209" spans="1:3" x14ac:dyDescent="0.25">
      <c r="A209" s="36"/>
      <c r="B209" s="36"/>
      <c r="C209" s="36"/>
    </row>
    <row r="210" spans="1:3" x14ac:dyDescent="0.25">
      <c r="A210" s="36"/>
      <c r="B210" s="36"/>
      <c r="C210" s="36"/>
    </row>
    <row r="211" spans="1:3" x14ac:dyDescent="0.25">
      <c r="A211" s="36"/>
      <c r="B211" s="36"/>
      <c r="C211" s="36"/>
    </row>
    <row r="212" spans="1:3" x14ac:dyDescent="0.25">
      <c r="A212" s="36"/>
      <c r="B212" s="36"/>
      <c r="C212" s="36"/>
    </row>
    <row r="213" spans="1:3" x14ac:dyDescent="0.25">
      <c r="A213" s="36"/>
      <c r="B213" s="36"/>
      <c r="C213" s="36"/>
    </row>
    <row r="214" spans="1:3" x14ac:dyDescent="0.25">
      <c r="A214" s="36"/>
      <c r="B214" s="36"/>
      <c r="C214" s="36"/>
    </row>
    <row r="215" spans="1:3" x14ac:dyDescent="0.25">
      <c r="A215" s="36"/>
      <c r="B215" s="36"/>
      <c r="C215" s="36"/>
    </row>
    <row r="216" spans="1:3" x14ac:dyDescent="0.25">
      <c r="A216" s="36"/>
      <c r="B216" s="36"/>
      <c r="C216" s="36"/>
    </row>
    <row r="217" spans="1:3" x14ac:dyDescent="0.25">
      <c r="A217" s="36"/>
      <c r="B217" s="36"/>
      <c r="C217" s="36"/>
    </row>
    <row r="218" spans="1:3" x14ac:dyDescent="0.25">
      <c r="A218" s="36"/>
      <c r="B218" s="36"/>
      <c r="C218" s="36"/>
    </row>
    <row r="219" spans="1:3" x14ac:dyDescent="0.25">
      <c r="A219" s="36"/>
    </row>
    <row r="220" spans="1:3" x14ac:dyDescent="0.25">
      <c r="A220" s="36"/>
    </row>
    <row r="221" spans="1:3" x14ac:dyDescent="0.25">
      <c r="A221" s="36"/>
    </row>
    <row r="222" spans="1:3" x14ac:dyDescent="0.25">
      <c r="A222" s="36"/>
    </row>
    <row r="223" spans="1:3" x14ac:dyDescent="0.25">
      <c r="A223" s="36"/>
    </row>
    <row r="224" spans="1:3" x14ac:dyDescent="0.25">
      <c r="A224" s="36"/>
    </row>
    <row r="225" spans="1:1" x14ac:dyDescent="0.25">
      <c r="A225" s="36"/>
    </row>
    <row r="226" spans="1:1" x14ac:dyDescent="0.25">
      <c r="A226" s="36"/>
    </row>
    <row r="227" spans="1:1" x14ac:dyDescent="0.25">
      <c r="A227" s="36"/>
    </row>
    <row r="228" spans="1:1" x14ac:dyDescent="0.25">
      <c r="A228" s="36"/>
    </row>
    <row r="229" spans="1:1" x14ac:dyDescent="0.25">
      <c r="A229" s="36"/>
    </row>
    <row r="230" spans="1:1" x14ac:dyDescent="0.25">
      <c r="A230" s="36"/>
    </row>
    <row r="231" spans="1:1" x14ac:dyDescent="0.25">
      <c r="A231" s="36"/>
    </row>
    <row r="232" spans="1:1" x14ac:dyDescent="0.25">
      <c r="A232" s="36"/>
    </row>
    <row r="233" spans="1:1" x14ac:dyDescent="0.25">
      <c r="A233" s="36"/>
    </row>
    <row r="234" spans="1:1" x14ac:dyDescent="0.25">
      <c r="A234" s="36"/>
    </row>
    <row r="235" spans="1:1" x14ac:dyDescent="0.25">
      <c r="A235" s="36"/>
    </row>
    <row r="236" spans="1:1" x14ac:dyDescent="0.25">
      <c r="A236" s="36"/>
    </row>
    <row r="237" spans="1:1" x14ac:dyDescent="0.25">
      <c r="A237" s="36"/>
    </row>
    <row r="238" spans="1:1" x14ac:dyDescent="0.25">
      <c r="A238" s="36"/>
    </row>
    <row r="239" spans="1:1" x14ac:dyDescent="0.25">
      <c r="A239" s="36"/>
    </row>
    <row r="240" spans="1:1" x14ac:dyDescent="0.25">
      <c r="A240" s="36"/>
    </row>
    <row r="241" spans="1:1" x14ac:dyDescent="0.25">
      <c r="A241" s="36"/>
    </row>
    <row r="242" spans="1:1" x14ac:dyDescent="0.25">
      <c r="A242" s="36"/>
    </row>
    <row r="243" spans="1:1" x14ac:dyDescent="0.25">
      <c r="A243" s="36"/>
    </row>
    <row r="244" spans="1:1" x14ac:dyDescent="0.25">
      <c r="A244" s="36"/>
    </row>
    <row r="245" spans="1:1" x14ac:dyDescent="0.25">
      <c r="A245" s="36"/>
    </row>
    <row r="246" spans="1:1" x14ac:dyDescent="0.25">
      <c r="A246" s="36"/>
    </row>
    <row r="247" spans="1:1" x14ac:dyDescent="0.25">
      <c r="A247" s="36"/>
    </row>
    <row r="248" spans="1:1" x14ac:dyDescent="0.25">
      <c r="A248" s="36"/>
    </row>
    <row r="249" spans="1:1" x14ac:dyDescent="0.25">
      <c r="A249" s="36"/>
    </row>
    <row r="250" spans="1:1" x14ac:dyDescent="0.25">
      <c r="A250" s="36"/>
    </row>
    <row r="251" spans="1:1" x14ac:dyDescent="0.25">
      <c r="A251" s="36"/>
    </row>
    <row r="252" spans="1:1" x14ac:dyDescent="0.25">
      <c r="A252" s="36"/>
    </row>
    <row r="253" spans="1:1" x14ac:dyDescent="0.25">
      <c r="A253" s="36"/>
    </row>
    <row r="254" spans="1:1" x14ac:dyDescent="0.25">
      <c r="A254" s="36"/>
    </row>
    <row r="255" spans="1:1" x14ac:dyDescent="0.25">
      <c r="A255" s="36"/>
    </row>
    <row r="256" spans="1:1" x14ac:dyDescent="0.25">
      <c r="A256" s="36"/>
    </row>
    <row r="257" spans="1:1" x14ac:dyDescent="0.25">
      <c r="A257" s="36"/>
    </row>
    <row r="258" spans="1:1" x14ac:dyDescent="0.25">
      <c r="A258" s="36"/>
    </row>
    <row r="259" spans="1:1" x14ac:dyDescent="0.25">
      <c r="A259" s="36"/>
    </row>
    <row r="260" spans="1:1" x14ac:dyDescent="0.25">
      <c r="A260" s="36"/>
    </row>
    <row r="261" spans="1:1" x14ac:dyDescent="0.25">
      <c r="A261" s="36"/>
    </row>
    <row r="262" spans="1:1" x14ac:dyDescent="0.25">
      <c r="A262" s="36"/>
    </row>
    <row r="263" spans="1:1" x14ac:dyDescent="0.25">
      <c r="A263" s="36"/>
    </row>
    <row r="264" spans="1:1" x14ac:dyDescent="0.25">
      <c r="A264" s="36"/>
    </row>
    <row r="265" spans="1:1" x14ac:dyDescent="0.25">
      <c r="A265" s="36"/>
    </row>
    <row r="266" spans="1:1" x14ac:dyDescent="0.25">
      <c r="A266" s="36"/>
    </row>
    <row r="267" spans="1:1" x14ac:dyDescent="0.25">
      <c r="A267" s="36"/>
    </row>
    <row r="268" spans="1:1" x14ac:dyDescent="0.25">
      <c r="A268" s="36"/>
    </row>
    <row r="269" spans="1:1" x14ac:dyDescent="0.25">
      <c r="A269" s="36"/>
    </row>
    <row r="270" spans="1:1" x14ac:dyDescent="0.25">
      <c r="A270" s="36"/>
    </row>
    <row r="271" spans="1:1" x14ac:dyDescent="0.25">
      <c r="A271" s="36"/>
    </row>
    <row r="272" spans="1:1" x14ac:dyDescent="0.25">
      <c r="A272" s="36"/>
    </row>
    <row r="273" spans="1:1" x14ac:dyDescent="0.25">
      <c r="A273" s="36"/>
    </row>
    <row r="274" spans="1:1" x14ac:dyDescent="0.25">
      <c r="A274" s="36"/>
    </row>
    <row r="275" spans="1:1" x14ac:dyDescent="0.25">
      <c r="A275" s="36"/>
    </row>
    <row r="276" spans="1:1" x14ac:dyDescent="0.25">
      <c r="A276" s="36"/>
    </row>
    <row r="277" spans="1:1" x14ac:dyDescent="0.25">
      <c r="A277" s="36"/>
    </row>
    <row r="278" spans="1:1" x14ac:dyDescent="0.25">
      <c r="A278" s="36"/>
    </row>
    <row r="279" spans="1:1" x14ac:dyDescent="0.25">
      <c r="A279" s="36"/>
    </row>
    <row r="280" spans="1:1" x14ac:dyDescent="0.25">
      <c r="A280" s="36"/>
    </row>
    <row r="281" spans="1:1" x14ac:dyDescent="0.25">
      <c r="A281" s="36"/>
    </row>
    <row r="282" spans="1:1" x14ac:dyDescent="0.25">
      <c r="A282" s="36"/>
    </row>
    <row r="283" spans="1:1" x14ac:dyDescent="0.25">
      <c r="A283" s="36"/>
    </row>
    <row r="284" spans="1:1" x14ac:dyDescent="0.25">
      <c r="A284" s="36"/>
    </row>
    <row r="285" spans="1:1" x14ac:dyDescent="0.25">
      <c r="A285" s="36"/>
    </row>
    <row r="286" spans="1:1" x14ac:dyDescent="0.25">
      <c r="A286" s="36"/>
    </row>
    <row r="287" spans="1:1" x14ac:dyDescent="0.25">
      <c r="A287" s="36"/>
    </row>
    <row r="288" spans="1:1" x14ac:dyDescent="0.25">
      <c r="A288" s="36"/>
    </row>
    <row r="289" spans="1:1" x14ac:dyDescent="0.25">
      <c r="A289" s="36"/>
    </row>
    <row r="290" spans="1:1" x14ac:dyDescent="0.25">
      <c r="A290" s="36"/>
    </row>
    <row r="291" spans="1:1" x14ac:dyDescent="0.25">
      <c r="A291" s="36"/>
    </row>
    <row r="292" spans="1:1" x14ac:dyDescent="0.25">
      <c r="A292" s="36"/>
    </row>
    <row r="293" spans="1:1" x14ac:dyDescent="0.25">
      <c r="A293" s="36"/>
    </row>
    <row r="294" spans="1:1" x14ac:dyDescent="0.25">
      <c r="A294" s="36"/>
    </row>
    <row r="295" spans="1:1" x14ac:dyDescent="0.25">
      <c r="A295" s="36"/>
    </row>
    <row r="296" spans="1:1" x14ac:dyDescent="0.25">
      <c r="A296" s="36"/>
    </row>
    <row r="297" spans="1:1" x14ac:dyDescent="0.25">
      <c r="A297" s="36"/>
    </row>
    <row r="298" spans="1:1" x14ac:dyDescent="0.25">
      <c r="A298" s="36"/>
    </row>
    <row r="299" spans="1:1" x14ac:dyDescent="0.25">
      <c r="A299" s="36"/>
    </row>
    <row r="300" spans="1:1" x14ac:dyDescent="0.25">
      <c r="A300" s="36"/>
    </row>
    <row r="301" spans="1:1" x14ac:dyDescent="0.25">
      <c r="A301" s="36"/>
    </row>
    <row r="302" spans="1:1" x14ac:dyDescent="0.25">
      <c r="A302" s="36"/>
    </row>
    <row r="303" spans="1:1" x14ac:dyDescent="0.25">
      <c r="A303" s="36"/>
    </row>
    <row r="304" spans="1:1" x14ac:dyDescent="0.25">
      <c r="A304" s="36"/>
    </row>
    <row r="305" spans="1:1" x14ac:dyDescent="0.25">
      <c r="A305" s="36"/>
    </row>
    <row r="306" spans="1:1" x14ac:dyDescent="0.25">
      <c r="A306" s="36"/>
    </row>
    <row r="307" spans="1:1" x14ac:dyDescent="0.25">
      <c r="A307" s="36"/>
    </row>
    <row r="308" spans="1:1" x14ac:dyDescent="0.25">
      <c r="A308" s="36"/>
    </row>
    <row r="309" spans="1:1" x14ac:dyDescent="0.25">
      <c r="A309" s="36"/>
    </row>
    <row r="310" spans="1:1" x14ac:dyDescent="0.25">
      <c r="A310" s="36"/>
    </row>
    <row r="311" spans="1:1" x14ac:dyDescent="0.25">
      <c r="A311" s="36"/>
    </row>
    <row r="312" spans="1:1" x14ac:dyDescent="0.25">
      <c r="A312" s="36"/>
    </row>
    <row r="313" spans="1:1" x14ac:dyDescent="0.25">
      <c r="A313" s="36"/>
    </row>
    <row r="314" spans="1:1" x14ac:dyDescent="0.25">
      <c r="A314" s="36"/>
    </row>
    <row r="315" spans="1:1" x14ac:dyDescent="0.25">
      <c r="A315" s="36"/>
    </row>
    <row r="316" spans="1:1" x14ac:dyDescent="0.25">
      <c r="A316" s="36"/>
    </row>
    <row r="317" spans="1:1" x14ac:dyDescent="0.25">
      <c r="A317" s="36"/>
    </row>
    <row r="318" spans="1:1" x14ac:dyDescent="0.25">
      <c r="A318" s="36"/>
    </row>
    <row r="319" spans="1:1" x14ac:dyDescent="0.25">
      <c r="A319" s="36"/>
    </row>
    <row r="320" spans="1:1" x14ac:dyDescent="0.25">
      <c r="A320" s="36"/>
    </row>
    <row r="321" spans="1:1" x14ac:dyDescent="0.25">
      <c r="A321" s="36"/>
    </row>
    <row r="322" spans="1:1" x14ac:dyDescent="0.25">
      <c r="A322" s="36"/>
    </row>
    <row r="323" spans="1:1" x14ac:dyDescent="0.25">
      <c r="A323" s="36"/>
    </row>
    <row r="324" spans="1:1" x14ac:dyDescent="0.25">
      <c r="A324" s="36"/>
    </row>
    <row r="325" spans="1:1" x14ac:dyDescent="0.25">
      <c r="A325" s="36"/>
    </row>
    <row r="326" spans="1:1" x14ac:dyDescent="0.25">
      <c r="A326" s="36"/>
    </row>
    <row r="327" spans="1:1" x14ac:dyDescent="0.25">
      <c r="A327" s="36"/>
    </row>
    <row r="328" spans="1:1" x14ac:dyDescent="0.25">
      <c r="A328" s="36"/>
    </row>
    <row r="329" spans="1:1" x14ac:dyDescent="0.25">
      <c r="A329" s="36"/>
    </row>
    <row r="330" spans="1:1" x14ac:dyDescent="0.25">
      <c r="A330" s="36"/>
    </row>
    <row r="331" spans="1:1" x14ac:dyDescent="0.25">
      <c r="A331" s="36"/>
    </row>
    <row r="332" spans="1:1" x14ac:dyDescent="0.25">
      <c r="A332" s="36"/>
    </row>
    <row r="333" spans="1:1" x14ac:dyDescent="0.25">
      <c r="A333" s="36"/>
    </row>
    <row r="334" spans="1:1" x14ac:dyDescent="0.25">
      <c r="A334" s="36"/>
    </row>
    <row r="335" spans="1:1" x14ac:dyDescent="0.25">
      <c r="A335" s="36"/>
    </row>
    <row r="336" spans="1:1" x14ac:dyDescent="0.25">
      <c r="A336" s="36"/>
    </row>
    <row r="337" spans="1:1" x14ac:dyDescent="0.25">
      <c r="A337" s="36"/>
    </row>
    <row r="338" spans="1:1" x14ac:dyDescent="0.25">
      <c r="A338" s="36"/>
    </row>
    <row r="339" spans="1:1" x14ac:dyDescent="0.25">
      <c r="A339" s="36"/>
    </row>
    <row r="340" spans="1:1" x14ac:dyDescent="0.25">
      <c r="A340" s="36"/>
    </row>
    <row r="341" spans="1:1" x14ac:dyDescent="0.25">
      <c r="A341" s="36"/>
    </row>
    <row r="342" spans="1:1" x14ac:dyDescent="0.25">
      <c r="A342" s="36"/>
    </row>
    <row r="343" spans="1:1" x14ac:dyDescent="0.25">
      <c r="A343" s="36"/>
    </row>
    <row r="344" spans="1:1" x14ac:dyDescent="0.25">
      <c r="A344" s="36"/>
    </row>
    <row r="345" spans="1:1" x14ac:dyDescent="0.25">
      <c r="A345" s="36"/>
    </row>
    <row r="346" spans="1:1" x14ac:dyDescent="0.25">
      <c r="A346" s="36"/>
    </row>
    <row r="347" spans="1:1" x14ac:dyDescent="0.25">
      <c r="A347" s="36"/>
    </row>
    <row r="348" spans="1:1" x14ac:dyDescent="0.25">
      <c r="A348" s="36"/>
    </row>
    <row r="349" spans="1:1" x14ac:dyDescent="0.25">
      <c r="A349" s="36"/>
    </row>
    <row r="350" spans="1:1" x14ac:dyDescent="0.25">
      <c r="A350" s="36"/>
    </row>
    <row r="351" spans="1:1" x14ac:dyDescent="0.25">
      <c r="A351" s="36"/>
    </row>
    <row r="352" spans="1:1" x14ac:dyDescent="0.25">
      <c r="A352" s="36"/>
    </row>
    <row r="353" spans="1:1" x14ac:dyDescent="0.25">
      <c r="A353" s="36"/>
    </row>
    <row r="354" spans="1:1" x14ac:dyDescent="0.25">
      <c r="A354" s="36"/>
    </row>
    <row r="355" spans="1:1" x14ac:dyDescent="0.25">
      <c r="A355" s="36"/>
    </row>
    <row r="356" spans="1:1" x14ac:dyDescent="0.25">
      <c r="A356" s="36"/>
    </row>
    <row r="357" spans="1:1" x14ac:dyDescent="0.25">
      <c r="A357" s="36"/>
    </row>
    <row r="358" spans="1:1" x14ac:dyDescent="0.25">
      <c r="A358" s="36"/>
    </row>
    <row r="359" spans="1:1" x14ac:dyDescent="0.25">
      <c r="A359" s="36"/>
    </row>
    <row r="360" spans="1:1" x14ac:dyDescent="0.25">
      <c r="A360" s="36"/>
    </row>
    <row r="361" spans="1:1" x14ac:dyDescent="0.25">
      <c r="A361" s="36"/>
    </row>
    <row r="362" spans="1:1" x14ac:dyDescent="0.25">
      <c r="A362" s="36"/>
    </row>
    <row r="363" spans="1:1" x14ac:dyDescent="0.25">
      <c r="A363" s="36"/>
    </row>
    <row r="364" spans="1:1" x14ac:dyDescent="0.25">
      <c r="A364" s="36"/>
    </row>
    <row r="365" spans="1:1" x14ac:dyDescent="0.25">
      <c r="A365" s="36"/>
    </row>
    <row r="366" spans="1:1" x14ac:dyDescent="0.25">
      <c r="A366" s="36"/>
    </row>
    <row r="367" spans="1:1" x14ac:dyDescent="0.25">
      <c r="A367" s="36"/>
    </row>
    <row r="368" spans="1:1" x14ac:dyDescent="0.25">
      <c r="A368" s="36"/>
    </row>
    <row r="369" spans="1:1" x14ac:dyDescent="0.25">
      <c r="A369" s="36"/>
    </row>
    <row r="370" spans="1:1" x14ac:dyDescent="0.25">
      <c r="A370" s="36"/>
    </row>
    <row r="371" spans="1:1" x14ac:dyDescent="0.25">
      <c r="A371" s="36"/>
    </row>
    <row r="372" spans="1:1" x14ac:dyDescent="0.25">
      <c r="A372" s="36"/>
    </row>
    <row r="373" spans="1:1" x14ac:dyDescent="0.25">
      <c r="A373" s="36"/>
    </row>
    <row r="374" spans="1:1" x14ac:dyDescent="0.25">
      <c r="A374" s="36"/>
    </row>
    <row r="375" spans="1:1" x14ac:dyDescent="0.25">
      <c r="A375" s="36"/>
    </row>
    <row r="376" spans="1:1" x14ac:dyDescent="0.25">
      <c r="A376" s="36"/>
    </row>
    <row r="377" spans="1:1" x14ac:dyDescent="0.25">
      <c r="A377" s="36"/>
    </row>
    <row r="378" spans="1:1" x14ac:dyDescent="0.25">
      <c r="A378" s="36"/>
    </row>
    <row r="379" spans="1:1" x14ac:dyDescent="0.25">
      <c r="A379" s="36"/>
    </row>
    <row r="380" spans="1:1" x14ac:dyDescent="0.25">
      <c r="A380" s="36"/>
    </row>
    <row r="381" spans="1:1" x14ac:dyDescent="0.25">
      <c r="A381" s="36"/>
    </row>
    <row r="382" spans="1:1" x14ac:dyDescent="0.25">
      <c r="A382" s="36"/>
    </row>
    <row r="383" spans="1:1" x14ac:dyDescent="0.25">
      <c r="A383" s="36"/>
    </row>
    <row r="384" spans="1:1" x14ac:dyDescent="0.25">
      <c r="A384" s="36"/>
    </row>
    <row r="385" spans="1:1" x14ac:dyDescent="0.25">
      <c r="A385" s="36"/>
    </row>
    <row r="386" spans="1:1" x14ac:dyDescent="0.25">
      <c r="A386" s="36"/>
    </row>
    <row r="387" spans="1:1" x14ac:dyDescent="0.25">
      <c r="A387" s="36"/>
    </row>
    <row r="388" spans="1:1" x14ac:dyDescent="0.25">
      <c r="A388" s="36"/>
    </row>
    <row r="389" spans="1:1" x14ac:dyDescent="0.25">
      <c r="A389" s="36"/>
    </row>
    <row r="390" spans="1:1" x14ac:dyDescent="0.25">
      <c r="A390" s="36"/>
    </row>
    <row r="391" spans="1:1" x14ac:dyDescent="0.25">
      <c r="A391" s="36"/>
    </row>
    <row r="392" spans="1:1" x14ac:dyDescent="0.25">
      <c r="A392" s="36"/>
    </row>
    <row r="393" spans="1:1" x14ac:dyDescent="0.25">
      <c r="A393" s="36"/>
    </row>
    <row r="394" spans="1:1" x14ac:dyDescent="0.25">
      <c r="A394" s="36"/>
    </row>
    <row r="395" spans="1:1" x14ac:dyDescent="0.25">
      <c r="A395" s="36"/>
    </row>
    <row r="396" spans="1:1" x14ac:dyDescent="0.25">
      <c r="A396" s="36"/>
    </row>
    <row r="397" spans="1:1" x14ac:dyDescent="0.25">
      <c r="A397" s="36"/>
    </row>
    <row r="398" spans="1:1" x14ac:dyDescent="0.25">
      <c r="A398" s="36"/>
    </row>
    <row r="399" spans="1:1" x14ac:dyDescent="0.25">
      <c r="A399" s="36"/>
    </row>
    <row r="400" spans="1:1" x14ac:dyDescent="0.25">
      <c r="A400" s="36"/>
    </row>
    <row r="401" spans="1:1" x14ac:dyDescent="0.25">
      <c r="A401" s="36"/>
    </row>
    <row r="402" spans="1:1" x14ac:dyDescent="0.25">
      <c r="A402" s="36"/>
    </row>
    <row r="403" spans="1:1" x14ac:dyDescent="0.25">
      <c r="A403" s="36"/>
    </row>
    <row r="404" spans="1:1" x14ac:dyDescent="0.25">
      <c r="A404" s="36"/>
    </row>
    <row r="405" spans="1:1" x14ac:dyDescent="0.25">
      <c r="A405" s="36"/>
    </row>
    <row r="406" spans="1:1" x14ac:dyDescent="0.25">
      <c r="A406" s="36"/>
    </row>
    <row r="407" spans="1:1" x14ac:dyDescent="0.25">
      <c r="A407" s="36"/>
    </row>
    <row r="408" spans="1:1" x14ac:dyDescent="0.25">
      <c r="A408" s="36"/>
    </row>
    <row r="409" spans="1:1" x14ac:dyDescent="0.25">
      <c r="A409" s="36"/>
    </row>
    <row r="410" spans="1:1" x14ac:dyDescent="0.25">
      <c r="A410" s="36"/>
    </row>
    <row r="411" spans="1:1" x14ac:dyDescent="0.25">
      <c r="A411" s="36"/>
    </row>
    <row r="412" spans="1:1" x14ac:dyDescent="0.25">
      <c r="A412" s="36"/>
    </row>
    <row r="413" spans="1:1" x14ac:dyDescent="0.25">
      <c r="A413" s="36"/>
    </row>
    <row r="414" spans="1:1" x14ac:dyDescent="0.25">
      <c r="A414" s="36"/>
    </row>
    <row r="415" spans="1:1" x14ac:dyDescent="0.25">
      <c r="A415" s="36"/>
    </row>
    <row r="416" spans="1:1" x14ac:dyDescent="0.25">
      <c r="A416" s="36"/>
    </row>
    <row r="417" spans="1:1" x14ac:dyDescent="0.25">
      <c r="A417" s="36"/>
    </row>
    <row r="418" spans="1:1" x14ac:dyDescent="0.25">
      <c r="A418" s="36"/>
    </row>
    <row r="419" spans="1:1" x14ac:dyDescent="0.25">
      <c r="A419" s="36"/>
    </row>
    <row r="420" spans="1:1" x14ac:dyDescent="0.25">
      <c r="A420" s="36"/>
    </row>
    <row r="421" spans="1:1" x14ac:dyDescent="0.25">
      <c r="A421" s="36"/>
    </row>
    <row r="422" spans="1:1" x14ac:dyDescent="0.25">
      <c r="A422" s="36"/>
    </row>
    <row r="423" spans="1:1" x14ac:dyDescent="0.25">
      <c r="A423" s="36"/>
    </row>
    <row r="424" spans="1:1" x14ac:dyDescent="0.25">
      <c r="A424" s="36"/>
    </row>
    <row r="425" spans="1:1" x14ac:dyDescent="0.25">
      <c r="A425" s="36"/>
    </row>
    <row r="426" spans="1:1" x14ac:dyDescent="0.25">
      <c r="A426" s="36"/>
    </row>
    <row r="427" spans="1:1" x14ac:dyDescent="0.25">
      <c r="A427" s="36"/>
    </row>
    <row r="428" spans="1:1" x14ac:dyDescent="0.25">
      <c r="A428" s="36"/>
    </row>
    <row r="429" spans="1:1" x14ac:dyDescent="0.25">
      <c r="A429" s="36"/>
    </row>
    <row r="430" spans="1:1" x14ac:dyDescent="0.25">
      <c r="A430" s="36"/>
    </row>
    <row r="431" spans="1:1" x14ac:dyDescent="0.25">
      <c r="A431" s="36"/>
    </row>
    <row r="432" spans="1:1" x14ac:dyDescent="0.25">
      <c r="A432" s="36"/>
    </row>
    <row r="433" spans="1:1" x14ac:dyDescent="0.25">
      <c r="A433" s="36"/>
    </row>
    <row r="434" spans="1:1" x14ac:dyDescent="0.25">
      <c r="A434" s="36"/>
    </row>
    <row r="435" spans="1:1" x14ac:dyDescent="0.25">
      <c r="A435" s="36"/>
    </row>
    <row r="436" spans="1:1" x14ac:dyDescent="0.25">
      <c r="A436" s="36"/>
    </row>
    <row r="437" spans="1:1" x14ac:dyDescent="0.25">
      <c r="A437" s="36"/>
    </row>
    <row r="438" spans="1:1" x14ac:dyDescent="0.25">
      <c r="A438" s="36"/>
    </row>
    <row r="439" spans="1:1" x14ac:dyDescent="0.25">
      <c r="A439" s="36"/>
    </row>
    <row r="440" spans="1:1" x14ac:dyDescent="0.25">
      <c r="A440" s="36"/>
    </row>
    <row r="441" spans="1:1" x14ac:dyDescent="0.25">
      <c r="A441" s="36"/>
    </row>
    <row r="442" spans="1:1" x14ac:dyDescent="0.25">
      <c r="A442" s="36"/>
    </row>
    <row r="443" spans="1:1" x14ac:dyDescent="0.25">
      <c r="A443" s="36"/>
    </row>
    <row r="444" spans="1:1" x14ac:dyDescent="0.25">
      <c r="A444" s="36"/>
    </row>
    <row r="445" spans="1:1" x14ac:dyDescent="0.25">
      <c r="A445" s="36"/>
    </row>
    <row r="446" spans="1:1" x14ac:dyDescent="0.25">
      <c r="A446" s="36"/>
    </row>
    <row r="447" spans="1:1" x14ac:dyDescent="0.25">
      <c r="A447" s="36"/>
    </row>
    <row r="448" spans="1:1" x14ac:dyDescent="0.25">
      <c r="A448" s="36"/>
    </row>
    <row r="449" spans="1:1" x14ac:dyDescent="0.25">
      <c r="A449" s="36"/>
    </row>
    <row r="450" spans="1:1" x14ac:dyDescent="0.25">
      <c r="A450" s="36"/>
    </row>
    <row r="451" spans="1:1" x14ac:dyDescent="0.25">
      <c r="A451" s="36"/>
    </row>
    <row r="452" spans="1:1" x14ac:dyDescent="0.25">
      <c r="A452" s="36"/>
    </row>
    <row r="453" spans="1:1" x14ac:dyDescent="0.25">
      <c r="A453" s="36"/>
    </row>
    <row r="454" spans="1:1" x14ac:dyDescent="0.25">
      <c r="A454" s="36"/>
    </row>
  </sheetData>
  <sheetProtection sheet="1" objects="1" scenarios="1"/>
  <mergeCells count="3">
    <mergeCell ref="A1:C1"/>
    <mergeCell ref="J1:K1"/>
    <mergeCell ref="L1:M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"/>
  <sheetViews>
    <sheetView zoomScale="80" zoomScaleNormal="80" workbookViewId="0">
      <selection activeCell="S11" sqref="S11"/>
    </sheetView>
  </sheetViews>
  <sheetFormatPr baseColWidth="10" defaultRowHeight="15" x14ac:dyDescent="0.25"/>
  <sheetData/>
  <sheetProtection sheet="1" objects="1" scenarios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395</vt:i4>
      </vt:variant>
    </vt:vector>
  </HeadingPairs>
  <TitlesOfParts>
    <vt:vector size="399" baseType="lpstr">
      <vt:lpstr>Accueil</vt:lpstr>
      <vt:lpstr>Evaluation</vt:lpstr>
      <vt:lpstr>Barèmes &amp; Options</vt:lpstr>
      <vt:lpstr>Présentation des profils</vt:lpstr>
      <vt:lpstr>Barème500</vt:lpstr>
      <vt:lpstr>BARF</vt:lpstr>
      <vt:lpstr>BARG</vt:lpstr>
      <vt:lpstr>Classe1</vt:lpstr>
      <vt:lpstr>Classe10</vt:lpstr>
      <vt:lpstr>Classe11</vt:lpstr>
      <vt:lpstr>Classe12</vt:lpstr>
      <vt:lpstr>Classe13</vt:lpstr>
      <vt:lpstr>Classe14</vt:lpstr>
      <vt:lpstr>Classe15</vt:lpstr>
      <vt:lpstr>Classe16</vt:lpstr>
      <vt:lpstr>Classe17</vt:lpstr>
      <vt:lpstr>Classe18</vt:lpstr>
      <vt:lpstr>Classe19</vt:lpstr>
      <vt:lpstr>Classe2</vt:lpstr>
      <vt:lpstr>Classe20</vt:lpstr>
      <vt:lpstr>Classe21</vt:lpstr>
      <vt:lpstr>Classe22</vt:lpstr>
      <vt:lpstr>Classe23</vt:lpstr>
      <vt:lpstr>Classe24</vt:lpstr>
      <vt:lpstr>Classe25</vt:lpstr>
      <vt:lpstr>Classe26</vt:lpstr>
      <vt:lpstr>Classe27</vt:lpstr>
      <vt:lpstr>Classe28</vt:lpstr>
      <vt:lpstr>Classe29</vt:lpstr>
      <vt:lpstr>Classe3</vt:lpstr>
      <vt:lpstr>Classe30</vt:lpstr>
      <vt:lpstr>Classe31</vt:lpstr>
      <vt:lpstr>Classe32</vt:lpstr>
      <vt:lpstr>Classe33</vt:lpstr>
      <vt:lpstr>Classe34</vt:lpstr>
      <vt:lpstr>Classe35</vt:lpstr>
      <vt:lpstr>Classe36</vt:lpstr>
      <vt:lpstr>Classe37</vt:lpstr>
      <vt:lpstr>Classe38</vt:lpstr>
      <vt:lpstr>Classe39</vt:lpstr>
      <vt:lpstr>Classe4</vt:lpstr>
      <vt:lpstr>Classe40</vt:lpstr>
      <vt:lpstr>Classe41</vt:lpstr>
      <vt:lpstr>Classe42</vt:lpstr>
      <vt:lpstr>Classe43</vt:lpstr>
      <vt:lpstr>Classe44</vt:lpstr>
      <vt:lpstr>Classe45</vt:lpstr>
      <vt:lpstr>Classe46</vt:lpstr>
      <vt:lpstr>Classe47</vt:lpstr>
      <vt:lpstr>Classe48</vt:lpstr>
      <vt:lpstr>Classe49</vt:lpstr>
      <vt:lpstr>Classe5</vt:lpstr>
      <vt:lpstr>Classe50</vt:lpstr>
      <vt:lpstr>Classe51</vt:lpstr>
      <vt:lpstr>Classe52</vt:lpstr>
      <vt:lpstr>Classe53</vt:lpstr>
      <vt:lpstr>Classe54</vt:lpstr>
      <vt:lpstr>Classe55</vt:lpstr>
      <vt:lpstr>Classe56</vt:lpstr>
      <vt:lpstr>Classe57</vt:lpstr>
      <vt:lpstr>Classe58</vt:lpstr>
      <vt:lpstr>Classe59</vt:lpstr>
      <vt:lpstr>Classe6</vt:lpstr>
      <vt:lpstr>Classe60</vt:lpstr>
      <vt:lpstr>Classe61</vt:lpstr>
      <vt:lpstr>Classe62</vt:lpstr>
      <vt:lpstr>Classe63</vt:lpstr>
      <vt:lpstr>Classe64</vt:lpstr>
      <vt:lpstr>Classe65</vt:lpstr>
      <vt:lpstr>Classe66</vt:lpstr>
      <vt:lpstr>Classe67</vt:lpstr>
      <vt:lpstr>Classe68</vt:lpstr>
      <vt:lpstr>Classe69</vt:lpstr>
      <vt:lpstr>Classe7</vt:lpstr>
      <vt:lpstr>Classe70</vt:lpstr>
      <vt:lpstr>Classe71</vt:lpstr>
      <vt:lpstr>Classe72</vt:lpstr>
      <vt:lpstr>Classe73</vt:lpstr>
      <vt:lpstr>Classe74</vt:lpstr>
      <vt:lpstr>Classe75</vt:lpstr>
      <vt:lpstr>Classe76</vt:lpstr>
      <vt:lpstr>Classe77</vt:lpstr>
      <vt:lpstr>Classe78</vt:lpstr>
      <vt:lpstr>Classe79</vt:lpstr>
      <vt:lpstr>Classe8</vt:lpstr>
      <vt:lpstr>Classe80</vt:lpstr>
      <vt:lpstr>Classe81</vt:lpstr>
      <vt:lpstr>Classe82</vt:lpstr>
      <vt:lpstr>Classe83</vt:lpstr>
      <vt:lpstr>Classe84</vt:lpstr>
      <vt:lpstr>Classe85</vt:lpstr>
      <vt:lpstr>Classe86</vt:lpstr>
      <vt:lpstr>Classe87</vt:lpstr>
      <vt:lpstr>Classe88</vt:lpstr>
      <vt:lpstr>Classe89</vt:lpstr>
      <vt:lpstr>Classe9</vt:lpstr>
      <vt:lpstr>Classe90</vt:lpstr>
      <vt:lpstr>Classe91</vt:lpstr>
      <vt:lpstr>Classe92</vt:lpstr>
      <vt:lpstr>Classe93</vt:lpstr>
      <vt:lpstr>Classe94</vt:lpstr>
      <vt:lpstr>Classe95</vt:lpstr>
      <vt:lpstr>Classe96</vt:lpstr>
      <vt:lpstr>Classe97</vt:lpstr>
      <vt:lpstr>Classe98</vt:lpstr>
      <vt:lpstr>NomEleve1</vt:lpstr>
      <vt:lpstr>NomEleve10</vt:lpstr>
      <vt:lpstr>NomEleve11</vt:lpstr>
      <vt:lpstr>NomEleve12</vt:lpstr>
      <vt:lpstr>NomEleve13</vt:lpstr>
      <vt:lpstr>NomEleve14</vt:lpstr>
      <vt:lpstr>NomEleve15</vt:lpstr>
      <vt:lpstr>NomEleve16</vt:lpstr>
      <vt:lpstr>NomEleve17</vt:lpstr>
      <vt:lpstr>NomEleve18</vt:lpstr>
      <vt:lpstr>NomEleve19</vt:lpstr>
      <vt:lpstr>NomEleve2</vt:lpstr>
      <vt:lpstr>NomEleve20</vt:lpstr>
      <vt:lpstr>NomEleve21</vt:lpstr>
      <vt:lpstr>NomEleve22</vt:lpstr>
      <vt:lpstr>NomEleve23</vt:lpstr>
      <vt:lpstr>NomEleve24</vt:lpstr>
      <vt:lpstr>NomEleve25</vt:lpstr>
      <vt:lpstr>NomEleve26</vt:lpstr>
      <vt:lpstr>NomEleve27</vt:lpstr>
      <vt:lpstr>NomEleve28</vt:lpstr>
      <vt:lpstr>NomEleve29</vt:lpstr>
      <vt:lpstr>NomEleve3</vt:lpstr>
      <vt:lpstr>NomEleve30</vt:lpstr>
      <vt:lpstr>NomEleve31</vt:lpstr>
      <vt:lpstr>NomEleve32</vt:lpstr>
      <vt:lpstr>NomEleve33</vt:lpstr>
      <vt:lpstr>NomEleve34</vt:lpstr>
      <vt:lpstr>NomEleve35</vt:lpstr>
      <vt:lpstr>NomEleve36</vt:lpstr>
      <vt:lpstr>NomEleve37</vt:lpstr>
      <vt:lpstr>NomEleve38</vt:lpstr>
      <vt:lpstr>NomEleve39</vt:lpstr>
      <vt:lpstr>NomEleve4</vt:lpstr>
      <vt:lpstr>NomEleve40</vt:lpstr>
      <vt:lpstr>NomEleve41</vt:lpstr>
      <vt:lpstr>NomEleve42</vt:lpstr>
      <vt:lpstr>NomEleve43</vt:lpstr>
      <vt:lpstr>NomEleve44</vt:lpstr>
      <vt:lpstr>NomEleve45</vt:lpstr>
      <vt:lpstr>NomEleve46</vt:lpstr>
      <vt:lpstr>NomEleve47</vt:lpstr>
      <vt:lpstr>NomEleve48</vt:lpstr>
      <vt:lpstr>NomEleve49</vt:lpstr>
      <vt:lpstr>NomEleve5</vt:lpstr>
      <vt:lpstr>NomEleve50</vt:lpstr>
      <vt:lpstr>NomEleve51</vt:lpstr>
      <vt:lpstr>NomEleve52</vt:lpstr>
      <vt:lpstr>NomEleve53</vt:lpstr>
      <vt:lpstr>NomEleve54</vt:lpstr>
      <vt:lpstr>NomEleve55</vt:lpstr>
      <vt:lpstr>NomEleve56</vt:lpstr>
      <vt:lpstr>NomEleve57</vt:lpstr>
      <vt:lpstr>NomEleve58</vt:lpstr>
      <vt:lpstr>NomEleve59</vt:lpstr>
      <vt:lpstr>NomEleve6</vt:lpstr>
      <vt:lpstr>NomEleve60</vt:lpstr>
      <vt:lpstr>NomEleve61</vt:lpstr>
      <vt:lpstr>NomEleve62</vt:lpstr>
      <vt:lpstr>NomEleve63</vt:lpstr>
      <vt:lpstr>NomEleve64</vt:lpstr>
      <vt:lpstr>NomEleve65</vt:lpstr>
      <vt:lpstr>NomEleve66</vt:lpstr>
      <vt:lpstr>NomEleve67</vt:lpstr>
      <vt:lpstr>NomEleve68</vt:lpstr>
      <vt:lpstr>NomEleve69</vt:lpstr>
      <vt:lpstr>NomEleve7</vt:lpstr>
      <vt:lpstr>NomEleve70</vt:lpstr>
      <vt:lpstr>NomEleve71</vt:lpstr>
      <vt:lpstr>NomEleve72</vt:lpstr>
      <vt:lpstr>NomEleve73</vt:lpstr>
      <vt:lpstr>NomEleve74</vt:lpstr>
      <vt:lpstr>NomEleve75</vt:lpstr>
      <vt:lpstr>NomEleve76</vt:lpstr>
      <vt:lpstr>NomEleve77</vt:lpstr>
      <vt:lpstr>NomEleve78</vt:lpstr>
      <vt:lpstr>NomEleve79</vt:lpstr>
      <vt:lpstr>NomEleve8</vt:lpstr>
      <vt:lpstr>NomEleve80</vt:lpstr>
      <vt:lpstr>NomEleve81</vt:lpstr>
      <vt:lpstr>NomEleve82</vt:lpstr>
      <vt:lpstr>NomEleve83</vt:lpstr>
      <vt:lpstr>NomEleve84</vt:lpstr>
      <vt:lpstr>NomEleve85</vt:lpstr>
      <vt:lpstr>NomEleve86</vt:lpstr>
      <vt:lpstr>NomEleve87</vt:lpstr>
      <vt:lpstr>NomEleve88</vt:lpstr>
      <vt:lpstr>NomEleve89</vt:lpstr>
      <vt:lpstr>NomEleve9</vt:lpstr>
      <vt:lpstr>NomEleve90</vt:lpstr>
      <vt:lpstr>NomEleve91</vt:lpstr>
      <vt:lpstr>NomEleve92</vt:lpstr>
      <vt:lpstr>NomEleve93</vt:lpstr>
      <vt:lpstr>NomEleve94</vt:lpstr>
      <vt:lpstr>NomEleve95</vt:lpstr>
      <vt:lpstr>NomEleve96</vt:lpstr>
      <vt:lpstr>NomEleve97</vt:lpstr>
      <vt:lpstr>NomEleve98</vt:lpstr>
      <vt:lpstr>Prenom1</vt:lpstr>
      <vt:lpstr>Prenom10</vt:lpstr>
      <vt:lpstr>Prenom11</vt:lpstr>
      <vt:lpstr>Prenom12</vt:lpstr>
      <vt:lpstr>Prenom13</vt:lpstr>
      <vt:lpstr>Prenom14</vt:lpstr>
      <vt:lpstr>Prenom15</vt:lpstr>
      <vt:lpstr>Prenom16</vt:lpstr>
      <vt:lpstr>Prenom17</vt:lpstr>
      <vt:lpstr>Prenom18</vt:lpstr>
      <vt:lpstr>Prenom19</vt:lpstr>
      <vt:lpstr>Prenom2</vt:lpstr>
      <vt:lpstr>Prenom20</vt:lpstr>
      <vt:lpstr>Prenom21</vt:lpstr>
      <vt:lpstr>Prenom22</vt:lpstr>
      <vt:lpstr>Prenom23</vt:lpstr>
      <vt:lpstr>Prenom24</vt:lpstr>
      <vt:lpstr>Prenom25</vt:lpstr>
      <vt:lpstr>Prenom26</vt:lpstr>
      <vt:lpstr>Prenom27</vt:lpstr>
      <vt:lpstr>Prenom28</vt:lpstr>
      <vt:lpstr>Prenom29</vt:lpstr>
      <vt:lpstr>Prenom3</vt:lpstr>
      <vt:lpstr>Prenom30</vt:lpstr>
      <vt:lpstr>Prenom31</vt:lpstr>
      <vt:lpstr>Prenom32</vt:lpstr>
      <vt:lpstr>Prenom33</vt:lpstr>
      <vt:lpstr>Prenom34</vt:lpstr>
      <vt:lpstr>Prenom35</vt:lpstr>
      <vt:lpstr>Prenom36</vt:lpstr>
      <vt:lpstr>Prenom37</vt:lpstr>
      <vt:lpstr>Prenom38</vt:lpstr>
      <vt:lpstr>Prenom39</vt:lpstr>
      <vt:lpstr>Prenom4</vt:lpstr>
      <vt:lpstr>Prenom40</vt:lpstr>
      <vt:lpstr>Prenom41</vt:lpstr>
      <vt:lpstr>Prenom42</vt:lpstr>
      <vt:lpstr>Prenom43</vt:lpstr>
      <vt:lpstr>Prenom44</vt:lpstr>
      <vt:lpstr>Prenom45</vt:lpstr>
      <vt:lpstr>Prenom46</vt:lpstr>
      <vt:lpstr>Prenom47</vt:lpstr>
      <vt:lpstr>Prenom48</vt:lpstr>
      <vt:lpstr>Prenom49</vt:lpstr>
      <vt:lpstr>Prenom5</vt:lpstr>
      <vt:lpstr>Prenom50</vt:lpstr>
      <vt:lpstr>Prenom51</vt:lpstr>
      <vt:lpstr>Prenom52</vt:lpstr>
      <vt:lpstr>Prenom53</vt:lpstr>
      <vt:lpstr>Prenom54</vt:lpstr>
      <vt:lpstr>Prenom55</vt:lpstr>
      <vt:lpstr>Prenom56</vt:lpstr>
      <vt:lpstr>Prenom57</vt:lpstr>
      <vt:lpstr>Prenom58</vt:lpstr>
      <vt:lpstr>Prenom59</vt:lpstr>
      <vt:lpstr>Prenom6</vt:lpstr>
      <vt:lpstr>Prenom60</vt:lpstr>
      <vt:lpstr>Prenom61</vt:lpstr>
      <vt:lpstr>Prenom62</vt:lpstr>
      <vt:lpstr>Prenom63</vt:lpstr>
      <vt:lpstr>Prenom64</vt:lpstr>
      <vt:lpstr>Prenom65</vt:lpstr>
      <vt:lpstr>Prenom66</vt:lpstr>
      <vt:lpstr>Prenom67</vt:lpstr>
      <vt:lpstr>Prenom68</vt:lpstr>
      <vt:lpstr>Prenom69</vt:lpstr>
      <vt:lpstr>Prenom7</vt:lpstr>
      <vt:lpstr>Prenom70</vt:lpstr>
      <vt:lpstr>Prenom71</vt:lpstr>
      <vt:lpstr>Prenom72</vt:lpstr>
      <vt:lpstr>Prenom73</vt:lpstr>
      <vt:lpstr>Prenom74</vt:lpstr>
      <vt:lpstr>Prenom75</vt:lpstr>
      <vt:lpstr>Prenom76</vt:lpstr>
      <vt:lpstr>Prenom77</vt:lpstr>
      <vt:lpstr>Prenom78</vt:lpstr>
      <vt:lpstr>Prenom79</vt:lpstr>
      <vt:lpstr>Prenom8</vt:lpstr>
      <vt:lpstr>Prenom80</vt:lpstr>
      <vt:lpstr>Prenom81</vt:lpstr>
      <vt:lpstr>Prenom82</vt:lpstr>
      <vt:lpstr>Prenom83</vt:lpstr>
      <vt:lpstr>Prenom84</vt:lpstr>
      <vt:lpstr>Prenom85</vt:lpstr>
      <vt:lpstr>Prenom86</vt:lpstr>
      <vt:lpstr>Prenom87</vt:lpstr>
      <vt:lpstr>Prenom88</vt:lpstr>
      <vt:lpstr>Prenom89</vt:lpstr>
      <vt:lpstr>Prenom9</vt:lpstr>
      <vt:lpstr>Prenom90</vt:lpstr>
      <vt:lpstr>Prenom91</vt:lpstr>
      <vt:lpstr>Prenom92</vt:lpstr>
      <vt:lpstr>Prenom93</vt:lpstr>
      <vt:lpstr>Prenom94</vt:lpstr>
      <vt:lpstr>Prenom95</vt:lpstr>
      <vt:lpstr>Prenom96</vt:lpstr>
      <vt:lpstr>Prenom97</vt:lpstr>
      <vt:lpstr>Prenom98</vt:lpstr>
      <vt:lpstr>Sexe1</vt:lpstr>
      <vt:lpstr>Sexe10</vt:lpstr>
      <vt:lpstr>Sexe11</vt:lpstr>
      <vt:lpstr>Sexe12</vt:lpstr>
      <vt:lpstr>Sexe13</vt:lpstr>
      <vt:lpstr>Sexe14</vt:lpstr>
      <vt:lpstr>Sexe15</vt:lpstr>
      <vt:lpstr>Sexe16</vt:lpstr>
      <vt:lpstr>Sexe17</vt:lpstr>
      <vt:lpstr>Sexe18</vt:lpstr>
      <vt:lpstr>Sexe19</vt:lpstr>
      <vt:lpstr>Sexe2</vt:lpstr>
      <vt:lpstr>Sexe20</vt:lpstr>
      <vt:lpstr>Sexe21</vt:lpstr>
      <vt:lpstr>Sexe22</vt:lpstr>
      <vt:lpstr>Sexe23</vt:lpstr>
      <vt:lpstr>Sexe24</vt:lpstr>
      <vt:lpstr>Sexe25</vt:lpstr>
      <vt:lpstr>Sexe26</vt:lpstr>
      <vt:lpstr>Sexe27</vt:lpstr>
      <vt:lpstr>Sexe28</vt:lpstr>
      <vt:lpstr>Sexe29</vt:lpstr>
      <vt:lpstr>Sexe3</vt:lpstr>
      <vt:lpstr>Sexe30</vt:lpstr>
      <vt:lpstr>Sexe31</vt:lpstr>
      <vt:lpstr>Sexe32</vt:lpstr>
      <vt:lpstr>Sexe33</vt:lpstr>
      <vt:lpstr>Sexe34</vt:lpstr>
      <vt:lpstr>Sexe35</vt:lpstr>
      <vt:lpstr>Sexe36</vt:lpstr>
      <vt:lpstr>Sexe37</vt:lpstr>
      <vt:lpstr>Sexe38</vt:lpstr>
      <vt:lpstr>Sexe39</vt:lpstr>
      <vt:lpstr>Sexe4</vt:lpstr>
      <vt:lpstr>Sexe40</vt:lpstr>
      <vt:lpstr>Sexe41</vt:lpstr>
      <vt:lpstr>Sexe42</vt:lpstr>
      <vt:lpstr>Sexe43</vt:lpstr>
      <vt:lpstr>Sexe44</vt:lpstr>
      <vt:lpstr>Sexe45</vt:lpstr>
      <vt:lpstr>Sexe46</vt:lpstr>
      <vt:lpstr>Sexe47</vt:lpstr>
      <vt:lpstr>Sexe48</vt:lpstr>
      <vt:lpstr>Sexe49</vt:lpstr>
      <vt:lpstr>Sexe5</vt:lpstr>
      <vt:lpstr>Sexe50</vt:lpstr>
      <vt:lpstr>Sexe51</vt:lpstr>
      <vt:lpstr>Sexe52</vt:lpstr>
      <vt:lpstr>Sexe53</vt:lpstr>
      <vt:lpstr>Sexe54</vt:lpstr>
      <vt:lpstr>Sexe55</vt:lpstr>
      <vt:lpstr>Sexe56</vt:lpstr>
      <vt:lpstr>Sexe57</vt:lpstr>
      <vt:lpstr>Sexe58</vt:lpstr>
      <vt:lpstr>Sexe59</vt:lpstr>
      <vt:lpstr>Sexe6</vt:lpstr>
      <vt:lpstr>Sexe60</vt:lpstr>
      <vt:lpstr>Sexe61</vt:lpstr>
      <vt:lpstr>Sexe62</vt:lpstr>
      <vt:lpstr>Sexe63</vt:lpstr>
      <vt:lpstr>Sexe64</vt:lpstr>
      <vt:lpstr>Sexe65</vt:lpstr>
      <vt:lpstr>Sexe66</vt:lpstr>
      <vt:lpstr>Sexe67</vt:lpstr>
      <vt:lpstr>Sexe68</vt:lpstr>
      <vt:lpstr>Sexe69</vt:lpstr>
      <vt:lpstr>Sexe7</vt:lpstr>
      <vt:lpstr>Sexe70</vt:lpstr>
      <vt:lpstr>Sexe71</vt:lpstr>
      <vt:lpstr>Sexe72</vt:lpstr>
      <vt:lpstr>Sexe73</vt:lpstr>
      <vt:lpstr>Sexe74</vt:lpstr>
      <vt:lpstr>Sexe75</vt:lpstr>
      <vt:lpstr>Sexe76</vt:lpstr>
      <vt:lpstr>Sexe77</vt:lpstr>
      <vt:lpstr>Sexe78</vt:lpstr>
      <vt:lpstr>Sexe79</vt:lpstr>
      <vt:lpstr>Sexe8</vt:lpstr>
      <vt:lpstr>Sexe80</vt:lpstr>
      <vt:lpstr>Sexe81</vt:lpstr>
      <vt:lpstr>Sexe82</vt:lpstr>
      <vt:lpstr>Sexe83</vt:lpstr>
      <vt:lpstr>Sexe84</vt:lpstr>
      <vt:lpstr>Sexe85</vt:lpstr>
      <vt:lpstr>Sexe86</vt:lpstr>
      <vt:lpstr>Sexe87</vt:lpstr>
      <vt:lpstr>Sexe88</vt:lpstr>
      <vt:lpstr>Sexe89</vt:lpstr>
      <vt:lpstr>Sexe9</vt:lpstr>
      <vt:lpstr>Sexe90</vt:lpstr>
      <vt:lpstr>Sexe91</vt:lpstr>
      <vt:lpstr>Sexe92</vt:lpstr>
      <vt:lpstr>Sexe93</vt:lpstr>
      <vt:lpstr>Sexe94</vt:lpstr>
      <vt:lpstr>Sexe95</vt:lpstr>
      <vt:lpstr>Sexe96</vt:lpstr>
      <vt:lpstr>Sexe97</vt:lpstr>
      <vt:lpstr>Sexe98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MOUGIN Frédéric</cp:lastModifiedBy>
  <cp:lastPrinted>2017-09-28T09:00:25Z</cp:lastPrinted>
  <dcterms:created xsi:type="dcterms:W3CDTF">2017-06-07T15:08:24Z</dcterms:created>
  <dcterms:modified xsi:type="dcterms:W3CDTF">2019-05-07T13:57:47Z</dcterms:modified>
</cp:coreProperties>
</file>