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28395" windowHeight="12705" activeTab="0"/>
  </bookViews>
  <sheets>
    <sheet name="Mode d'emploi" sheetId="1" r:id="rId1"/>
    <sheet name="Données" sheetId="2" r:id="rId2"/>
    <sheet name="Allures de travail" sheetId="3" r:id="rId3"/>
    <sheet name="Barêmes" sheetId="4" r:id="rId4"/>
  </sheets>
  <definedNames>
    <definedName name="barf">'Barêmes'!$G$2:$H$140</definedName>
    <definedName name="barg">'Barêmes'!$I$2:$J$140</definedName>
    <definedName name="Classe1" localSheetId="2">'Allures de travail'!#REF!</definedName>
    <definedName name="Classe1">'Données'!$D$5</definedName>
    <definedName name="Classe10" localSheetId="2">'Allures de travail'!#REF!</definedName>
    <definedName name="Classe10">'Données'!$D$14</definedName>
    <definedName name="Classe11" localSheetId="2">'Allures de travail'!#REF!</definedName>
    <definedName name="Classe11">'Données'!$D$15</definedName>
    <definedName name="Classe12" localSheetId="2">'Allures de travail'!#REF!</definedName>
    <definedName name="Classe12">'Données'!$D$16</definedName>
    <definedName name="Classe13" localSheetId="2">'Allures de travail'!#REF!</definedName>
    <definedName name="Classe13">'Données'!$D$17</definedName>
    <definedName name="Classe14" localSheetId="2">'Allures de travail'!#REF!</definedName>
    <definedName name="Classe14">'Données'!$D$18</definedName>
    <definedName name="Classe15" localSheetId="2">'Allures de travail'!#REF!</definedName>
    <definedName name="Classe15">'Données'!$D$19</definedName>
    <definedName name="Classe16" localSheetId="2">'Allures de travail'!#REF!</definedName>
    <definedName name="Classe16">'Données'!$D$20</definedName>
    <definedName name="Classe17" localSheetId="2">'Allures de travail'!#REF!</definedName>
    <definedName name="Classe17">'Données'!$D$21</definedName>
    <definedName name="Classe18" localSheetId="2">'Allures de travail'!#REF!</definedName>
    <definedName name="Classe18">'Données'!$D$22</definedName>
    <definedName name="Classe19" localSheetId="2">'Allures de travail'!#REF!</definedName>
    <definedName name="Classe19">'Données'!$D$23</definedName>
    <definedName name="Classe2" localSheetId="2">'Allures de travail'!#REF!</definedName>
    <definedName name="Classe2">'Données'!$D$6</definedName>
    <definedName name="Classe20" localSheetId="2">'Allures de travail'!#REF!</definedName>
    <definedName name="Classe20">'Données'!$D$24</definedName>
    <definedName name="Classe21" localSheetId="2">'Allures de travail'!#REF!</definedName>
    <definedName name="Classe21">'Données'!$D$25</definedName>
    <definedName name="Classe22" localSheetId="2">'Allures de travail'!#REF!</definedName>
    <definedName name="Classe22">'Données'!$D$26</definedName>
    <definedName name="Classe23" localSheetId="2">'Allures de travail'!#REF!</definedName>
    <definedName name="Classe23">'Données'!$D$27</definedName>
    <definedName name="Classe24" localSheetId="2">'Allures de travail'!#REF!</definedName>
    <definedName name="Classe24">'Données'!$D$28</definedName>
    <definedName name="Classe25" localSheetId="2">'Allures de travail'!#REF!</definedName>
    <definedName name="Classe25">'Données'!$D$29</definedName>
    <definedName name="Classe26" localSheetId="2">'Allures de travail'!#REF!</definedName>
    <definedName name="Classe26">'Données'!$D$30</definedName>
    <definedName name="Classe27" localSheetId="2">'Allures de travail'!#REF!</definedName>
    <definedName name="Classe27">'Données'!$D$31</definedName>
    <definedName name="Classe28" localSheetId="2">'Allures de travail'!#REF!</definedName>
    <definedName name="Classe28">'Données'!$D$32</definedName>
    <definedName name="Classe29" localSheetId="2">'Allures de travail'!#REF!</definedName>
    <definedName name="Classe29">'Données'!$D$33</definedName>
    <definedName name="Classe3" localSheetId="2">'Allures de travail'!#REF!</definedName>
    <definedName name="Classe3">'Données'!$D$7</definedName>
    <definedName name="Classe30" localSheetId="2">'Allures de travail'!#REF!</definedName>
    <definedName name="Classe30">'Données'!$D$34</definedName>
    <definedName name="Classe31" localSheetId="2">'Allures de travail'!#REF!</definedName>
    <definedName name="Classe31">'Données'!$D$35</definedName>
    <definedName name="Classe32" localSheetId="2">'Allures de travail'!#REF!</definedName>
    <definedName name="Classe32">'Données'!$D$36</definedName>
    <definedName name="Classe33" localSheetId="2">'Allures de travail'!#REF!</definedName>
    <definedName name="Classe33">'Données'!$D$37</definedName>
    <definedName name="Classe34" localSheetId="2">'Allures de travail'!#REF!</definedName>
    <definedName name="Classe34">'Données'!$D$38</definedName>
    <definedName name="Classe35" localSheetId="2">'Allures de travail'!#REF!</definedName>
    <definedName name="Classe35">'Données'!$D$39</definedName>
    <definedName name="Classe36" localSheetId="2">'Allures de travail'!#REF!</definedName>
    <definedName name="Classe36">'Données'!$D$40</definedName>
    <definedName name="Classe37" localSheetId="2">'Allures de travail'!#REF!</definedName>
    <definedName name="Classe37">'Données'!$D$41</definedName>
    <definedName name="Classe38" localSheetId="2">'Allures de travail'!#REF!</definedName>
    <definedName name="Classe38">'Données'!$D$42</definedName>
    <definedName name="Classe39" localSheetId="2">'Allures de travail'!#REF!</definedName>
    <definedName name="Classe39">'Données'!$D$43</definedName>
    <definedName name="Classe4" localSheetId="2">'Allures de travail'!#REF!</definedName>
    <definedName name="Classe4">'Données'!$D$8</definedName>
    <definedName name="Classe40" localSheetId="2">'Allures de travail'!#REF!</definedName>
    <definedName name="Classe40">'Données'!$D$44</definedName>
    <definedName name="Classe41" localSheetId="2">'Allures de travail'!#REF!</definedName>
    <definedName name="Classe41">'Données'!$D$45</definedName>
    <definedName name="Classe42" localSheetId="2">'Allures de travail'!#REF!</definedName>
    <definedName name="Classe42">'Données'!$D$46</definedName>
    <definedName name="Classe43" localSheetId="2">'Allures de travail'!#REF!</definedName>
    <definedName name="Classe43">'Données'!$D$47</definedName>
    <definedName name="Classe44" localSheetId="2">'Allures de travail'!#REF!</definedName>
    <definedName name="Classe44">'Données'!$D$48</definedName>
    <definedName name="Classe45" localSheetId="2">'Allures de travail'!#REF!</definedName>
    <definedName name="Classe45">'Données'!$D$49</definedName>
    <definedName name="Classe46" localSheetId="2">'Allures de travail'!#REF!</definedName>
    <definedName name="Classe46">'Données'!$D$50</definedName>
    <definedName name="Classe47" localSheetId="2">'Allures de travail'!#REF!</definedName>
    <definedName name="Classe47">'Données'!$D$51</definedName>
    <definedName name="Classe48" localSheetId="2">'Allures de travail'!#REF!</definedName>
    <definedName name="Classe48">'Données'!$D$52</definedName>
    <definedName name="Classe49" localSheetId="2">'Allures de travail'!#REF!</definedName>
    <definedName name="Classe49">'Données'!#REF!</definedName>
    <definedName name="Classe5" localSheetId="2">'Allures de travail'!#REF!</definedName>
    <definedName name="Classe5">'Données'!$D$9</definedName>
    <definedName name="Classe50" localSheetId="2">'Allures de travail'!#REF!</definedName>
    <definedName name="Classe50">'Données'!#REF!</definedName>
    <definedName name="Classe51" localSheetId="2">'Allures de travail'!#REF!</definedName>
    <definedName name="Classe51">'Données'!#REF!</definedName>
    <definedName name="Classe52" localSheetId="2">'Allures de travail'!#REF!</definedName>
    <definedName name="Classe52">'Données'!#REF!</definedName>
    <definedName name="Classe53" localSheetId="2">'Allures de travail'!#REF!</definedName>
    <definedName name="Classe53">'Données'!#REF!</definedName>
    <definedName name="Classe54" localSheetId="2">'Allures de travail'!#REF!</definedName>
    <definedName name="Classe54">'Données'!#REF!</definedName>
    <definedName name="Classe55" localSheetId="2">'Allures de travail'!#REF!</definedName>
    <definedName name="Classe55">'Données'!#REF!</definedName>
    <definedName name="Classe56" localSheetId="2">'Allures de travail'!#REF!</definedName>
    <definedName name="Classe56">'Données'!#REF!</definedName>
    <definedName name="Classe57" localSheetId="2">'Allures de travail'!#REF!</definedName>
    <definedName name="Classe57">'Données'!#REF!</definedName>
    <definedName name="Classe58" localSheetId="2">'Allures de travail'!#REF!</definedName>
    <definedName name="Classe58">'Données'!#REF!</definedName>
    <definedName name="Classe59" localSheetId="2">'Allures de travail'!#REF!</definedName>
    <definedName name="Classe59">'Données'!#REF!</definedName>
    <definedName name="Classe6" localSheetId="2">'Allures de travail'!#REF!</definedName>
    <definedName name="Classe6">'Données'!$D$10</definedName>
    <definedName name="Classe60" localSheetId="2">'Allures de travail'!#REF!</definedName>
    <definedName name="Classe60">'Données'!#REF!</definedName>
    <definedName name="Classe61" localSheetId="2">'Allures de travail'!#REF!</definedName>
    <definedName name="Classe61">'Données'!#REF!</definedName>
    <definedName name="Classe62" localSheetId="2">'Allures de travail'!#REF!</definedName>
    <definedName name="Classe62">'Données'!#REF!</definedName>
    <definedName name="Classe63" localSheetId="2">'Allures de travail'!#REF!</definedName>
    <definedName name="Classe63">'Données'!#REF!</definedName>
    <definedName name="Classe64" localSheetId="2">'Allures de travail'!#REF!</definedName>
    <definedName name="Classe64">'Données'!#REF!</definedName>
    <definedName name="Classe65" localSheetId="2">'Allures de travail'!#REF!</definedName>
    <definedName name="Classe65">'Données'!#REF!</definedName>
    <definedName name="Classe66" localSheetId="2">'Allures de travail'!#REF!</definedName>
    <definedName name="Classe66">'Données'!#REF!</definedName>
    <definedName name="Classe67" localSheetId="2">'Allures de travail'!#REF!</definedName>
    <definedName name="Classe67">'Données'!#REF!</definedName>
    <definedName name="Classe68" localSheetId="2">'Allures de travail'!#REF!</definedName>
    <definedName name="Classe68">'Données'!#REF!</definedName>
    <definedName name="Classe69" localSheetId="2">'Allures de travail'!#REF!</definedName>
    <definedName name="Classe69">'Données'!#REF!</definedName>
    <definedName name="Classe7" localSheetId="2">'Allures de travail'!#REF!</definedName>
    <definedName name="Classe7">'Données'!$D$11</definedName>
    <definedName name="Classe70" localSheetId="2">'Allures de travail'!#REF!</definedName>
    <definedName name="Classe70">'Données'!#REF!</definedName>
    <definedName name="Classe71" localSheetId="2">'Allures de travail'!#REF!</definedName>
    <definedName name="Classe71">'Données'!#REF!</definedName>
    <definedName name="Classe72" localSheetId="2">'Allures de travail'!#REF!</definedName>
    <definedName name="Classe72">'Données'!#REF!</definedName>
    <definedName name="Classe73" localSheetId="2">'Allures de travail'!#REF!</definedName>
    <definedName name="Classe73">'Données'!#REF!</definedName>
    <definedName name="Classe74" localSheetId="2">'Allures de travail'!#REF!</definedName>
    <definedName name="Classe74">'Données'!#REF!</definedName>
    <definedName name="Classe75" localSheetId="2">'Allures de travail'!#REF!</definedName>
    <definedName name="Classe75">'Données'!#REF!</definedName>
    <definedName name="Classe76" localSheetId="2">'Allures de travail'!#REF!</definedName>
    <definedName name="Classe76">'Données'!#REF!</definedName>
    <definedName name="Classe77" localSheetId="2">'Allures de travail'!#REF!</definedName>
    <definedName name="Classe77">'Données'!#REF!</definedName>
    <definedName name="Classe78" localSheetId="2">'Allures de travail'!#REF!</definedName>
    <definedName name="Classe78">'Données'!#REF!</definedName>
    <definedName name="Classe79" localSheetId="2">'Allures de travail'!#REF!</definedName>
    <definedName name="Classe79">'Données'!#REF!</definedName>
    <definedName name="Classe8" localSheetId="2">'Allures de travail'!#REF!</definedName>
    <definedName name="Classe8">'Données'!$D$12</definedName>
    <definedName name="Classe80" localSheetId="2">'Allures de travail'!#REF!</definedName>
    <definedName name="Classe80">'Données'!#REF!</definedName>
    <definedName name="Classe81" localSheetId="2">'Allures de travail'!#REF!</definedName>
    <definedName name="Classe81">'Données'!#REF!</definedName>
    <definedName name="Classe82" localSheetId="2">'Allures de travail'!#REF!</definedName>
    <definedName name="Classe82">'Données'!#REF!</definedName>
    <definedName name="Classe83" localSheetId="2">'Allures de travail'!#REF!</definedName>
    <definedName name="Classe83">'Données'!#REF!</definedName>
    <definedName name="Classe84" localSheetId="2">'Allures de travail'!#REF!</definedName>
    <definedName name="Classe84">'Données'!#REF!</definedName>
    <definedName name="Classe85" localSheetId="2">'Allures de travail'!#REF!</definedName>
    <definedName name="Classe85">'Données'!#REF!</definedName>
    <definedName name="Classe86" localSheetId="2">'Allures de travail'!#REF!</definedName>
    <definedName name="Classe86">'Données'!#REF!</definedName>
    <definedName name="Classe87" localSheetId="2">'Allures de travail'!#REF!</definedName>
    <definedName name="Classe87">'Données'!#REF!</definedName>
    <definedName name="Classe88" localSheetId="2">'Allures de travail'!#REF!</definedName>
    <definedName name="Classe88">'Données'!#REF!</definedName>
    <definedName name="Classe89" localSheetId="2">'Allures de travail'!#REF!</definedName>
    <definedName name="Classe89">'Données'!#REF!</definedName>
    <definedName name="Classe9" localSheetId="2">'Allures de travail'!#REF!</definedName>
    <definedName name="Classe9">'Données'!$D$13</definedName>
    <definedName name="Classe90" localSheetId="2">'Allures de travail'!#REF!</definedName>
    <definedName name="Classe90">'Données'!#REF!</definedName>
    <definedName name="Classe91" localSheetId="2">'Allures de travail'!#REF!</definedName>
    <definedName name="Classe91">'Données'!#REF!</definedName>
    <definedName name="Classe92" localSheetId="2">'Allures de travail'!#REF!</definedName>
    <definedName name="Classe92">'Données'!#REF!</definedName>
    <definedName name="Classe93" localSheetId="2">'Allures de travail'!#REF!</definedName>
    <definedName name="Classe93">'Données'!#REF!</definedName>
    <definedName name="Classe94" localSheetId="2">'Allures de travail'!#REF!</definedName>
    <definedName name="Classe94">'Données'!#REF!</definedName>
    <definedName name="Classe95" localSheetId="2">'Allures de travail'!#REF!</definedName>
    <definedName name="Classe95">'Données'!#REF!</definedName>
    <definedName name="Classe96" localSheetId="2">'Allures de travail'!#REF!</definedName>
    <definedName name="Classe96">'Données'!#REF!</definedName>
    <definedName name="Classe97" localSheetId="2">'Allures de travail'!#REF!</definedName>
    <definedName name="Classe97">'Données'!#REF!</definedName>
    <definedName name="NomEleve1" localSheetId="2">'Allures de travail'!#REF!</definedName>
    <definedName name="NomEleve1">'Données'!$A$5</definedName>
    <definedName name="NomEleve10" localSheetId="2">'Allures de travail'!#REF!</definedName>
    <definedName name="NomEleve10">'Données'!$A$14</definedName>
    <definedName name="NomEleve11" localSheetId="2">'Allures de travail'!#REF!</definedName>
    <definedName name="NomEleve11">'Données'!$A$15</definedName>
    <definedName name="NomEleve12" localSheetId="2">'Allures de travail'!#REF!</definedName>
    <definedName name="NomEleve12">'Données'!$A$16</definedName>
    <definedName name="NomEleve13" localSheetId="2">'Allures de travail'!#REF!</definedName>
    <definedName name="NomEleve13">'Données'!$A$17</definedName>
    <definedName name="NomEleve14" localSheetId="2">'Allures de travail'!#REF!</definedName>
    <definedName name="NomEleve14">'Données'!$A$18</definedName>
    <definedName name="NomEleve15" localSheetId="2">'Allures de travail'!#REF!</definedName>
    <definedName name="NomEleve15">'Données'!$A$19</definedName>
    <definedName name="NomEleve16" localSheetId="2">'Allures de travail'!#REF!</definedName>
    <definedName name="NomEleve16">'Données'!$A$20</definedName>
    <definedName name="NomEleve17" localSheetId="2">'Allures de travail'!#REF!</definedName>
    <definedName name="NomEleve17">'Données'!$A$21</definedName>
    <definedName name="NomEleve18" localSheetId="2">'Allures de travail'!#REF!</definedName>
    <definedName name="NomEleve18">'Données'!$A$22</definedName>
    <definedName name="NomEleve19" localSheetId="2">'Allures de travail'!#REF!</definedName>
    <definedName name="NomEleve19">'Données'!$A$23</definedName>
    <definedName name="NomEleve2" localSheetId="2">'Allures de travail'!#REF!</definedName>
    <definedName name="NomEleve2">'Données'!$A$6</definedName>
    <definedName name="NomEleve20" localSheetId="2">'Allures de travail'!#REF!</definedName>
    <definedName name="NomEleve20">'Données'!$A$24</definedName>
    <definedName name="NomEleve21" localSheetId="2">'Allures de travail'!#REF!</definedName>
    <definedName name="NomEleve21">'Données'!$A$25</definedName>
    <definedName name="NomEleve22" localSheetId="2">'Allures de travail'!#REF!</definedName>
    <definedName name="NomEleve22">'Données'!$A$26</definedName>
    <definedName name="NomEleve23" localSheetId="2">'Allures de travail'!#REF!</definedName>
    <definedName name="NomEleve23">'Données'!$A$27</definedName>
    <definedName name="NomEleve24" localSheetId="2">'Allures de travail'!#REF!</definedName>
    <definedName name="NomEleve24">'Données'!$A$28</definedName>
    <definedName name="NomEleve25" localSheetId="2">'Allures de travail'!#REF!</definedName>
    <definedName name="NomEleve25">'Données'!$A$29</definedName>
    <definedName name="NomEleve26" localSheetId="2">'Allures de travail'!#REF!</definedName>
    <definedName name="NomEleve26">'Données'!$A$30</definedName>
    <definedName name="NomEleve27" localSheetId="2">'Allures de travail'!#REF!</definedName>
    <definedName name="NomEleve27">'Données'!$A$31</definedName>
    <definedName name="NomEleve28" localSheetId="2">'Allures de travail'!#REF!</definedName>
    <definedName name="NomEleve28">'Données'!$A$32</definedName>
    <definedName name="NomEleve29" localSheetId="2">'Allures de travail'!#REF!</definedName>
    <definedName name="NomEleve29">'Données'!$A$33</definedName>
    <definedName name="NomEleve3" localSheetId="2">'Allures de travail'!#REF!</definedName>
    <definedName name="NomEleve3">'Données'!$A$7</definedName>
    <definedName name="NomEleve30" localSheetId="2">'Allures de travail'!#REF!</definedName>
    <definedName name="NomEleve30">'Données'!$A$34</definedName>
    <definedName name="NomEleve31" localSheetId="2">'Allures de travail'!#REF!</definedName>
    <definedName name="NomEleve31">'Données'!$A$35</definedName>
    <definedName name="NomEleve32" localSheetId="2">'Allures de travail'!#REF!</definedName>
    <definedName name="NomEleve32">'Données'!$A$36</definedName>
    <definedName name="NomEleve33" localSheetId="2">'Allures de travail'!#REF!</definedName>
    <definedName name="NomEleve33">'Données'!$A$37</definedName>
    <definedName name="NomEleve34" localSheetId="2">'Allures de travail'!#REF!</definedName>
    <definedName name="NomEleve34">'Données'!$A$38</definedName>
    <definedName name="NomEleve35" localSheetId="2">'Allures de travail'!#REF!</definedName>
    <definedName name="NomEleve35">'Données'!$A$39</definedName>
    <definedName name="NomEleve36" localSheetId="2">'Allures de travail'!#REF!</definedName>
    <definedName name="NomEleve36">'Données'!$A$40</definedName>
    <definedName name="NomEleve37" localSheetId="2">'Allures de travail'!#REF!</definedName>
    <definedName name="NomEleve37">'Données'!$A$41</definedName>
    <definedName name="NomEleve38" localSheetId="2">'Allures de travail'!#REF!</definedName>
    <definedName name="NomEleve38">'Données'!$A$42</definedName>
    <definedName name="NomEleve39" localSheetId="2">'Allures de travail'!#REF!</definedName>
    <definedName name="NomEleve39">'Données'!$A$43</definedName>
    <definedName name="NomEleve4" localSheetId="2">'Allures de travail'!#REF!</definedName>
    <definedName name="NomEleve4">'Données'!$A$8</definedName>
    <definedName name="NomEleve40" localSheetId="2">'Allures de travail'!#REF!</definedName>
    <definedName name="NomEleve40">'Données'!$A$44</definedName>
    <definedName name="NomEleve41" localSheetId="2">'Allures de travail'!#REF!</definedName>
    <definedName name="NomEleve41">'Données'!$A$45</definedName>
    <definedName name="NomEleve42" localSheetId="2">'Allures de travail'!#REF!</definedName>
    <definedName name="NomEleve42">'Données'!$A$46</definedName>
    <definedName name="NomEleve43" localSheetId="2">'Allures de travail'!#REF!</definedName>
    <definedName name="NomEleve43">'Données'!$A$47</definedName>
    <definedName name="NomEleve44" localSheetId="2">'Allures de travail'!#REF!</definedName>
    <definedName name="NomEleve44">'Données'!$A$48</definedName>
    <definedName name="NomEleve45" localSheetId="2">'Allures de travail'!#REF!</definedName>
    <definedName name="NomEleve45">'Données'!$A$49</definedName>
    <definedName name="NomEleve46" localSheetId="2">'Allures de travail'!#REF!</definedName>
    <definedName name="NomEleve46">'Données'!$A$50</definedName>
    <definedName name="NomEleve47" localSheetId="2">'Allures de travail'!#REF!</definedName>
    <definedName name="NomEleve47">'Données'!$A$51</definedName>
    <definedName name="NomEleve48" localSheetId="2">'Allures de travail'!#REF!</definedName>
    <definedName name="NomEleve48">'Données'!$A$52</definedName>
    <definedName name="NomEleve49" localSheetId="2">'Allures de travail'!#REF!</definedName>
    <definedName name="NomEleve49">'Données'!#REF!</definedName>
    <definedName name="NomEleve5" localSheetId="2">'Allures de travail'!#REF!</definedName>
    <definedName name="NomEleve5">'Données'!$A$9</definedName>
    <definedName name="NomEleve50" localSheetId="2">'Allures de travail'!#REF!</definedName>
    <definedName name="NomEleve50">'Données'!#REF!</definedName>
    <definedName name="NomEleve51" localSheetId="2">'Allures de travail'!#REF!</definedName>
    <definedName name="NomEleve51">'Données'!#REF!</definedName>
    <definedName name="NomEleve52" localSheetId="2">'Allures de travail'!#REF!</definedName>
    <definedName name="NomEleve52">'Données'!#REF!</definedName>
    <definedName name="NomEleve53" localSheetId="2">'Allures de travail'!#REF!</definedName>
    <definedName name="NomEleve53">'Données'!#REF!</definedName>
    <definedName name="NomEleve54" localSheetId="2">'Allures de travail'!#REF!</definedName>
    <definedName name="NomEleve54">'Données'!#REF!</definedName>
    <definedName name="NomEleve55" localSheetId="2">'Allures de travail'!#REF!</definedName>
    <definedName name="NomEleve55">'Données'!#REF!</definedName>
    <definedName name="NomEleve56" localSheetId="2">'Allures de travail'!#REF!</definedName>
    <definedName name="NomEleve56">'Données'!#REF!</definedName>
    <definedName name="NomEleve57" localSheetId="2">'Allures de travail'!#REF!</definedName>
    <definedName name="NomEleve57">'Données'!#REF!</definedName>
    <definedName name="NomEleve58" localSheetId="2">'Allures de travail'!#REF!</definedName>
    <definedName name="NomEleve58">'Données'!#REF!</definedName>
    <definedName name="NomEleve59" localSheetId="2">'Allures de travail'!#REF!</definedName>
    <definedName name="NomEleve59">'Données'!#REF!</definedName>
    <definedName name="NomEleve6" localSheetId="2">'Allures de travail'!#REF!</definedName>
    <definedName name="NomEleve6">'Données'!$A$10</definedName>
    <definedName name="NomEleve60" localSheetId="2">'Allures de travail'!#REF!</definedName>
    <definedName name="NomEleve60">'Données'!#REF!</definedName>
    <definedName name="NomEleve61" localSheetId="2">'Allures de travail'!#REF!</definedName>
    <definedName name="NomEleve61">'Données'!#REF!</definedName>
    <definedName name="NomEleve62" localSheetId="2">'Allures de travail'!#REF!</definedName>
    <definedName name="NomEleve62">'Données'!#REF!</definedName>
    <definedName name="NomEleve63" localSheetId="2">'Allures de travail'!#REF!</definedName>
    <definedName name="NomEleve63">'Données'!#REF!</definedName>
    <definedName name="NomEleve64" localSheetId="2">'Allures de travail'!#REF!</definedName>
    <definedName name="NomEleve64">'Données'!#REF!</definedName>
    <definedName name="NomEleve65" localSheetId="2">'Allures de travail'!#REF!</definedName>
    <definedName name="NomEleve65">'Données'!#REF!</definedName>
    <definedName name="NomEleve66" localSheetId="2">'Allures de travail'!#REF!</definedName>
    <definedName name="NomEleve66">'Données'!#REF!</definedName>
    <definedName name="NomEleve67" localSheetId="2">'Allures de travail'!#REF!</definedName>
    <definedName name="NomEleve67">'Données'!#REF!</definedName>
    <definedName name="NomEleve68" localSheetId="2">'Allures de travail'!#REF!</definedName>
    <definedName name="NomEleve68">'Données'!#REF!</definedName>
    <definedName name="NomEleve69" localSheetId="2">'Allures de travail'!#REF!</definedName>
    <definedName name="NomEleve69">'Données'!#REF!</definedName>
    <definedName name="NomEleve7" localSheetId="2">'Allures de travail'!#REF!</definedName>
    <definedName name="NomEleve7">'Données'!$A$11</definedName>
    <definedName name="NomEleve70" localSheetId="2">'Allures de travail'!#REF!</definedName>
    <definedName name="NomEleve70">'Données'!#REF!</definedName>
    <definedName name="NomEleve71" localSheetId="2">'Allures de travail'!#REF!</definedName>
    <definedName name="NomEleve71">'Données'!#REF!</definedName>
    <definedName name="NomEleve72" localSheetId="2">'Allures de travail'!#REF!</definedName>
    <definedName name="NomEleve72">'Données'!#REF!</definedName>
    <definedName name="NomEleve73" localSheetId="2">'Allures de travail'!#REF!</definedName>
    <definedName name="NomEleve73">'Données'!#REF!</definedName>
    <definedName name="NomEleve74" localSheetId="2">'Allures de travail'!#REF!</definedName>
    <definedName name="NomEleve74">'Données'!#REF!</definedName>
    <definedName name="NomEleve75" localSheetId="2">'Allures de travail'!#REF!</definedName>
    <definedName name="NomEleve75">'Données'!#REF!</definedName>
    <definedName name="NomEleve76" localSheetId="2">'Allures de travail'!#REF!</definedName>
    <definedName name="NomEleve76">'Données'!#REF!</definedName>
    <definedName name="NomEleve77" localSheetId="2">'Allures de travail'!#REF!</definedName>
    <definedName name="NomEleve77">'Données'!#REF!</definedName>
    <definedName name="NomEleve78" localSheetId="2">'Allures de travail'!#REF!</definedName>
    <definedName name="NomEleve78">'Données'!#REF!</definedName>
    <definedName name="NomEleve79" localSheetId="2">'Allures de travail'!#REF!</definedName>
    <definedName name="NomEleve79">'Données'!#REF!</definedName>
    <definedName name="NomEleve8" localSheetId="2">'Allures de travail'!#REF!</definedName>
    <definedName name="NomEleve8">'Données'!$A$12</definedName>
    <definedName name="NomEleve80" localSheetId="2">'Allures de travail'!#REF!</definedName>
    <definedName name="NomEleve80">'Données'!#REF!</definedName>
    <definedName name="NomEleve81" localSheetId="2">'Allures de travail'!#REF!</definedName>
    <definedName name="NomEleve81">'Données'!#REF!</definedName>
    <definedName name="NomEleve82" localSheetId="2">'Allures de travail'!#REF!</definedName>
    <definedName name="NomEleve82">'Données'!#REF!</definedName>
    <definedName name="NomEleve83" localSheetId="2">'Allures de travail'!#REF!</definedName>
    <definedName name="NomEleve83">'Données'!#REF!</definedName>
    <definedName name="NomEleve84" localSheetId="2">'Allures de travail'!#REF!</definedName>
    <definedName name="NomEleve84">'Données'!#REF!</definedName>
    <definedName name="NomEleve85" localSheetId="2">'Allures de travail'!#REF!</definedName>
    <definedName name="NomEleve85">'Données'!#REF!</definedName>
    <definedName name="NomEleve86" localSheetId="2">'Allures de travail'!#REF!</definedName>
    <definedName name="NomEleve86">'Données'!#REF!</definedName>
    <definedName name="NomEleve87" localSheetId="2">'Allures de travail'!#REF!</definedName>
    <definedName name="NomEleve87">'Données'!#REF!</definedName>
    <definedName name="NomEleve88" localSheetId="2">'Allures de travail'!#REF!</definedName>
    <definedName name="NomEleve88">'Données'!#REF!</definedName>
    <definedName name="NomEleve89" localSheetId="2">'Allures de travail'!#REF!</definedName>
    <definedName name="NomEleve89">'Données'!#REF!</definedName>
    <definedName name="NomEleve9" localSheetId="2">'Allures de travail'!#REF!</definedName>
    <definedName name="NomEleve9">'Données'!$A$13</definedName>
    <definedName name="NomEleve90" localSheetId="2">'Allures de travail'!#REF!</definedName>
    <definedName name="NomEleve90">'Données'!#REF!</definedName>
    <definedName name="NomEleve91" localSheetId="2">'Allures de travail'!#REF!</definedName>
    <definedName name="NomEleve91">'Données'!#REF!</definedName>
    <definedName name="NomEleve92" localSheetId="2">'Allures de travail'!#REF!</definedName>
    <definedName name="NomEleve92">'Données'!#REF!</definedName>
    <definedName name="NomEleve93" localSheetId="2">'Allures de travail'!#REF!</definedName>
    <definedName name="NomEleve93">'Données'!#REF!</definedName>
    <definedName name="NomEleve94" localSheetId="2">'Allures de travail'!#REF!</definedName>
    <definedName name="NomEleve94">'Données'!#REF!</definedName>
    <definedName name="NomEleve95" localSheetId="2">'Allures de travail'!#REF!</definedName>
    <definedName name="NomEleve95">'Données'!#REF!</definedName>
    <definedName name="NomEleve96" localSheetId="2">'Allures de travail'!#REF!</definedName>
    <definedName name="NomEleve96">'Données'!#REF!</definedName>
    <definedName name="NomEleve97" localSheetId="2">'Allures de travail'!#REF!</definedName>
    <definedName name="NomEleve97">'Données'!#REF!</definedName>
    <definedName name="pourc">'Barêmes'!$C$2:$D$52</definedName>
    <definedName name="Prenom1" localSheetId="2">'Allures de travail'!#REF!</definedName>
    <definedName name="Prenom1">'Données'!$B$5</definedName>
    <definedName name="Prenom10" localSheetId="2">'Allures de travail'!#REF!</definedName>
    <definedName name="Prenom10">'Données'!$B$14</definedName>
    <definedName name="Prenom11" localSheetId="2">'Allures de travail'!#REF!</definedName>
    <definedName name="Prenom11">'Données'!$B$15</definedName>
    <definedName name="Prenom12" localSheetId="2">'Allures de travail'!#REF!</definedName>
    <definedName name="Prenom12">'Données'!$B$16</definedName>
    <definedName name="Prenom13" localSheetId="2">'Allures de travail'!#REF!</definedName>
    <definedName name="Prenom13">'Données'!$B$17</definedName>
    <definedName name="Prenom14" localSheetId="2">'Allures de travail'!#REF!</definedName>
    <definedName name="Prenom14">'Données'!$B$18</definedName>
    <definedName name="Prenom15" localSheetId="2">'Allures de travail'!#REF!</definedName>
    <definedName name="Prenom15">'Données'!$B$19</definedName>
    <definedName name="Prenom16" localSheetId="2">'Allures de travail'!#REF!</definedName>
    <definedName name="Prenom16">'Données'!$B$20</definedName>
    <definedName name="Prenom17" localSheetId="2">'Allures de travail'!#REF!</definedName>
    <definedName name="Prenom17">'Données'!$B$21</definedName>
    <definedName name="Prenom18" localSheetId="2">'Allures de travail'!#REF!</definedName>
    <definedName name="Prenom18">'Données'!$B$22</definedName>
    <definedName name="Prenom19" localSheetId="2">'Allures de travail'!#REF!</definedName>
    <definedName name="Prenom19">'Données'!$B$23</definedName>
    <definedName name="Prenom2" localSheetId="2">'Allures de travail'!#REF!</definedName>
    <definedName name="Prenom2">'Données'!$B$6</definedName>
    <definedName name="Prenom20" localSheetId="2">'Allures de travail'!#REF!</definedName>
    <definedName name="Prenom20">'Données'!$B$24</definedName>
    <definedName name="Prenom21" localSheetId="2">'Allures de travail'!#REF!</definedName>
    <definedName name="Prenom21">'Données'!$B$25</definedName>
    <definedName name="Prenom22" localSheetId="2">'Allures de travail'!#REF!</definedName>
    <definedName name="Prenom22">'Données'!$B$26</definedName>
    <definedName name="Prenom23" localSheetId="2">'Allures de travail'!#REF!</definedName>
    <definedName name="Prenom23">'Données'!$B$27</definedName>
    <definedName name="Prenom24" localSheetId="2">'Allures de travail'!#REF!</definedName>
    <definedName name="Prenom24">'Données'!$B$28</definedName>
    <definedName name="Prenom25" localSheetId="2">'Allures de travail'!#REF!</definedName>
    <definedName name="Prenom25">'Données'!$B$29</definedName>
    <definedName name="Prenom26" localSheetId="2">'Allures de travail'!#REF!</definedName>
    <definedName name="Prenom26">'Données'!$B$30</definedName>
    <definedName name="Prenom27" localSheetId="2">'Allures de travail'!#REF!</definedName>
    <definedName name="Prenom27">'Données'!$B$31</definedName>
    <definedName name="Prenom28" localSheetId="2">'Allures de travail'!#REF!</definedName>
    <definedName name="Prenom28">'Données'!$B$32</definedName>
    <definedName name="Prenom29" localSheetId="2">'Allures de travail'!#REF!</definedName>
    <definedName name="Prenom29">'Données'!$B$33</definedName>
    <definedName name="Prenom3" localSheetId="2">'Allures de travail'!#REF!</definedName>
    <definedName name="Prenom3">'Données'!$B$7</definedName>
    <definedName name="Prenom30" localSheetId="2">'Allures de travail'!#REF!</definedName>
    <definedName name="Prenom30">'Données'!$B$34</definedName>
    <definedName name="Prenom31" localSheetId="2">'Allures de travail'!#REF!</definedName>
    <definedName name="Prenom31">'Données'!$B$35</definedName>
    <definedName name="Prenom32" localSheetId="2">'Allures de travail'!#REF!</definedName>
    <definedName name="Prenom32">'Données'!$B$36</definedName>
    <definedName name="Prenom33" localSheetId="2">'Allures de travail'!#REF!</definedName>
    <definedName name="Prenom33">'Données'!$B$37</definedName>
    <definedName name="Prenom34" localSheetId="2">'Allures de travail'!#REF!</definedName>
    <definedName name="Prenom34">'Données'!$B$38</definedName>
    <definedName name="Prenom35" localSheetId="2">'Allures de travail'!#REF!</definedName>
    <definedName name="Prenom35">'Données'!$B$39</definedName>
    <definedName name="Prenom36" localSheetId="2">'Allures de travail'!#REF!</definedName>
    <definedName name="Prenom36">'Données'!$B$40</definedName>
    <definedName name="Prenom37" localSheetId="2">'Allures de travail'!#REF!</definedName>
    <definedName name="Prenom37">'Données'!$B$41</definedName>
    <definedName name="Prenom38" localSheetId="2">'Allures de travail'!#REF!</definedName>
    <definedName name="Prenom38">'Données'!$B$42</definedName>
    <definedName name="Prenom39" localSheetId="2">'Allures de travail'!#REF!</definedName>
    <definedName name="Prenom39">'Données'!$B$43</definedName>
    <definedName name="Prenom4" localSheetId="2">'Allures de travail'!#REF!</definedName>
    <definedName name="Prenom4">'Données'!$B$8</definedName>
    <definedName name="Prenom40" localSheetId="2">'Allures de travail'!#REF!</definedName>
    <definedName name="Prenom40">'Données'!$B$44</definedName>
    <definedName name="Prenom41" localSheetId="2">'Allures de travail'!#REF!</definedName>
    <definedName name="Prenom41">'Données'!$B$45</definedName>
    <definedName name="Prenom42" localSheetId="2">'Allures de travail'!#REF!</definedName>
    <definedName name="Prenom42">'Données'!$B$46</definedName>
    <definedName name="Prenom43" localSheetId="2">'Allures de travail'!#REF!</definedName>
    <definedName name="Prenom43">'Données'!$B$47</definedName>
    <definedName name="Prenom44" localSheetId="2">'Allures de travail'!#REF!</definedName>
    <definedName name="Prenom44">'Données'!$B$48</definedName>
    <definedName name="Prenom45" localSheetId="2">'Allures de travail'!#REF!</definedName>
    <definedName name="Prenom45">'Données'!$B$49</definedName>
    <definedName name="Prenom46" localSheetId="2">'Allures de travail'!#REF!</definedName>
    <definedName name="Prenom46">'Données'!$B$50</definedName>
    <definedName name="Prenom47" localSheetId="2">'Allures de travail'!#REF!</definedName>
    <definedName name="Prenom47">'Données'!$B$51</definedName>
    <definedName name="Prenom48" localSheetId="2">'Allures de travail'!#REF!</definedName>
    <definedName name="Prenom48">'Données'!$B$52</definedName>
    <definedName name="Prenom49" localSheetId="2">'Allures de travail'!#REF!</definedName>
    <definedName name="Prenom49">'Données'!#REF!</definedName>
    <definedName name="Prenom5" localSheetId="2">'Allures de travail'!#REF!</definedName>
    <definedName name="Prenom5">'Données'!$B$9</definedName>
    <definedName name="Prenom50" localSheetId="2">'Allures de travail'!#REF!</definedName>
    <definedName name="Prenom50">'Données'!#REF!</definedName>
    <definedName name="Prenom51" localSheetId="2">'Allures de travail'!#REF!</definedName>
    <definedName name="Prenom51">'Données'!#REF!</definedName>
    <definedName name="Prenom52" localSheetId="2">'Allures de travail'!#REF!</definedName>
    <definedName name="Prenom52">'Données'!#REF!</definedName>
    <definedName name="Prenom53" localSheetId="2">'Allures de travail'!#REF!</definedName>
    <definedName name="Prenom53">'Données'!#REF!</definedName>
    <definedName name="Prenom54" localSheetId="2">'Allures de travail'!#REF!</definedName>
    <definedName name="Prenom54">'Données'!#REF!</definedName>
    <definedName name="Prenom55" localSheetId="2">'Allures de travail'!#REF!</definedName>
    <definedName name="Prenom55">'Données'!#REF!</definedName>
    <definedName name="Prenom56" localSheetId="2">'Allures de travail'!#REF!</definedName>
    <definedName name="Prenom56">'Données'!#REF!</definedName>
    <definedName name="Prenom57" localSheetId="2">'Allures de travail'!#REF!</definedName>
    <definedName name="Prenom57">'Données'!#REF!</definedName>
    <definedName name="Prenom58" localSheetId="2">'Allures de travail'!#REF!</definedName>
    <definedName name="Prenom58">'Données'!#REF!</definedName>
    <definedName name="Prenom59" localSheetId="2">'Allures de travail'!#REF!</definedName>
    <definedName name="Prenom59">'Données'!#REF!</definedName>
    <definedName name="Prenom6" localSheetId="2">'Allures de travail'!#REF!</definedName>
    <definedName name="Prenom6">'Données'!$B$10</definedName>
    <definedName name="Prenom60" localSheetId="2">'Allures de travail'!#REF!</definedName>
    <definedName name="Prenom60">'Données'!#REF!</definedName>
    <definedName name="Prenom61" localSheetId="2">'Allures de travail'!#REF!</definedName>
    <definedName name="Prenom61">'Données'!#REF!</definedName>
    <definedName name="Prenom62" localSheetId="2">'Allures de travail'!#REF!</definedName>
    <definedName name="Prenom62">'Données'!#REF!</definedName>
    <definedName name="Prenom63" localSheetId="2">'Allures de travail'!#REF!</definedName>
    <definedName name="Prenom63">'Données'!#REF!</definedName>
    <definedName name="Prenom64" localSheetId="2">'Allures de travail'!#REF!</definedName>
    <definedName name="Prenom64">'Données'!#REF!</definedName>
    <definedName name="Prenom65" localSheetId="2">'Allures de travail'!#REF!</definedName>
    <definedName name="Prenom65">'Données'!#REF!</definedName>
    <definedName name="Prenom66" localSheetId="2">'Allures de travail'!#REF!</definedName>
    <definedName name="Prenom66">'Données'!#REF!</definedName>
    <definedName name="Prenom67" localSheetId="2">'Allures de travail'!#REF!</definedName>
    <definedName name="Prenom67">'Données'!#REF!</definedName>
    <definedName name="Prenom68" localSheetId="2">'Allures de travail'!#REF!</definedName>
    <definedName name="Prenom68">'Données'!#REF!</definedName>
    <definedName name="Prenom69" localSheetId="2">'Allures de travail'!#REF!</definedName>
    <definedName name="Prenom69">'Données'!#REF!</definedName>
    <definedName name="Prenom7" localSheetId="2">'Allures de travail'!#REF!</definedName>
    <definedName name="Prenom7">'Données'!$B$11</definedName>
    <definedName name="Prenom70" localSheetId="2">'Allures de travail'!#REF!</definedName>
    <definedName name="Prenom70">'Données'!#REF!</definedName>
    <definedName name="Prenom71" localSheetId="2">'Allures de travail'!#REF!</definedName>
    <definedName name="Prenom71">'Données'!#REF!</definedName>
    <definedName name="Prenom72" localSheetId="2">'Allures de travail'!#REF!</definedName>
    <definedName name="Prenom72">'Données'!#REF!</definedName>
    <definedName name="Prenom73" localSheetId="2">'Allures de travail'!#REF!</definedName>
    <definedName name="Prenom73">'Données'!#REF!</definedName>
    <definedName name="Prenom74" localSheetId="2">'Allures de travail'!#REF!</definedName>
    <definedName name="Prenom74">'Données'!#REF!</definedName>
    <definedName name="Prenom75" localSheetId="2">'Allures de travail'!#REF!</definedName>
    <definedName name="Prenom75">'Données'!#REF!</definedName>
    <definedName name="Prenom76" localSheetId="2">'Allures de travail'!#REF!</definedName>
    <definedName name="Prenom76">'Données'!#REF!</definedName>
    <definedName name="Prenom77" localSheetId="2">'Allures de travail'!#REF!</definedName>
    <definedName name="Prenom77">'Données'!#REF!</definedName>
    <definedName name="Prenom78" localSheetId="2">'Allures de travail'!#REF!</definedName>
    <definedName name="Prenom78">'Données'!#REF!</definedName>
    <definedName name="Prenom79" localSheetId="2">'Allures de travail'!#REF!</definedName>
    <definedName name="Prenom79">'Données'!#REF!</definedName>
    <definedName name="Prenom8" localSheetId="2">'Allures de travail'!#REF!</definedName>
    <definedName name="Prenom8">'Données'!$B$12</definedName>
    <definedName name="Prenom80" localSheetId="2">'Allures de travail'!#REF!</definedName>
    <definedName name="Prenom80">'Données'!#REF!</definedName>
    <definedName name="Prenom81" localSheetId="2">'Allures de travail'!#REF!</definedName>
    <definedName name="Prenom81">'Données'!#REF!</definedName>
    <definedName name="Prenom82" localSheetId="2">'Allures de travail'!#REF!</definedName>
    <definedName name="Prenom82">'Données'!#REF!</definedName>
    <definedName name="Prenom83" localSheetId="2">'Allures de travail'!#REF!</definedName>
    <definedName name="Prenom83">'Données'!#REF!</definedName>
    <definedName name="Prenom84" localSheetId="2">'Allures de travail'!#REF!</definedName>
    <definedName name="Prenom84">'Données'!#REF!</definedName>
    <definedName name="Prenom85" localSheetId="2">'Allures de travail'!#REF!</definedName>
    <definedName name="Prenom85">'Données'!#REF!</definedName>
    <definedName name="Prenom86" localSheetId="2">'Allures de travail'!#REF!</definedName>
    <definedName name="Prenom86">'Données'!#REF!</definedName>
    <definedName name="Prenom87" localSheetId="2">'Allures de travail'!#REF!</definedName>
    <definedName name="Prenom87">'Données'!#REF!</definedName>
    <definedName name="Prenom88" localSheetId="2">'Allures de travail'!#REF!</definedName>
    <definedName name="Prenom88">'Données'!#REF!</definedName>
    <definedName name="Prenom89" localSheetId="2">'Allures de travail'!#REF!</definedName>
    <definedName name="Prenom89">'Données'!#REF!</definedName>
    <definedName name="Prenom9" localSheetId="2">'Allures de travail'!#REF!</definedName>
    <definedName name="Prenom9">'Données'!$B$13</definedName>
    <definedName name="Prenom90" localSheetId="2">'Allures de travail'!#REF!</definedName>
    <definedName name="Prenom90">'Données'!#REF!</definedName>
    <definedName name="Prenom91" localSheetId="2">'Allures de travail'!#REF!</definedName>
    <definedName name="Prenom91">'Données'!#REF!</definedName>
    <definedName name="Prenom92" localSheetId="2">'Allures de travail'!#REF!</definedName>
    <definedName name="Prenom92">'Données'!#REF!</definedName>
    <definedName name="Prenom93" localSheetId="2">'Allures de travail'!#REF!</definedName>
    <definedName name="Prenom93">'Données'!#REF!</definedName>
    <definedName name="Prenom94" localSheetId="2">'Allures de travail'!#REF!</definedName>
    <definedName name="Prenom94">'Données'!#REF!</definedName>
    <definedName name="Prenom95" localSheetId="2">'Allures de travail'!#REF!</definedName>
    <definedName name="Prenom95">'Données'!#REF!</definedName>
    <definedName name="Prenom96" localSheetId="2">'Allures de travail'!#REF!</definedName>
    <definedName name="Prenom96">'Données'!#REF!</definedName>
    <definedName name="Prenom97" localSheetId="2">'Allures de travail'!#REF!</definedName>
    <definedName name="Prenom97">'Données'!#REF!</definedName>
    <definedName name="Sexe1" localSheetId="2">'Allures de travail'!#REF!</definedName>
    <definedName name="Sexe1">'Données'!$C$5</definedName>
    <definedName name="Sexe10" localSheetId="2">'Allures de travail'!#REF!</definedName>
    <definedName name="Sexe10">'Données'!$C$14</definedName>
    <definedName name="Sexe11" localSheetId="2">'Allures de travail'!#REF!</definedName>
    <definedName name="Sexe11">'Données'!$C$15</definedName>
    <definedName name="Sexe12" localSheetId="2">'Allures de travail'!#REF!</definedName>
    <definedName name="Sexe12">'Données'!$C$16</definedName>
    <definedName name="Sexe13" localSheetId="2">'Allures de travail'!#REF!</definedName>
    <definedName name="Sexe13">'Données'!$C$17</definedName>
    <definedName name="Sexe14" localSheetId="2">'Allures de travail'!#REF!</definedName>
    <definedName name="Sexe14">'Données'!$C$18</definedName>
    <definedName name="Sexe15" localSheetId="2">'Allures de travail'!#REF!</definedName>
    <definedName name="Sexe15">'Données'!$C$19</definedName>
    <definedName name="Sexe16" localSheetId="2">'Allures de travail'!#REF!</definedName>
    <definedName name="Sexe16">'Données'!$C$20</definedName>
    <definedName name="Sexe17" localSheetId="2">'Allures de travail'!#REF!</definedName>
    <definedName name="Sexe17">'Données'!$C$21</definedName>
    <definedName name="Sexe18" localSheetId="2">'Allures de travail'!#REF!</definedName>
    <definedName name="Sexe18">'Données'!$C$22</definedName>
    <definedName name="Sexe19" localSheetId="2">'Allures de travail'!#REF!</definedName>
    <definedName name="Sexe19">'Données'!$C$23</definedName>
    <definedName name="Sexe2" localSheetId="2">'Allures de travail'!#REF!</definedName>
    <definedName name="Sexe2">'Données'!$C$6</definedName>
    <definedName name="Sexe20" localSheetId="2">'Allures de travail'!#REF!</definedName>
    <definedName name="Sexe20">'Données'!$C$24</definedName>
    <definedName name="Sexe21" localSheetId="2">'Allures de travail'!#REF!</definedName>
    <definedName name="Sexe21">'Données'!$C$25</definedName>
    <definedName name="Sexe22" localSheetId="2">'Allures de travail'!#REF!</definedName>
    <definedName name="Sexe22">'Données'!$C$26</definedName>
    <definedName name="Sexe23" localSheetId="2">'Allures de travail'!#REF!</definedName>
    <definedName name="Sexe23">'Données'!$C$27</definedName>
    <definedName name="Sexe24" localSheetId="2">'Allures de travail'!#REF!</definedName>
    <definedName name="Sexe24">'Données'!$C$28</definedName>
    <definedName name="Sexe25" localSheetId="2">'Allures de travail'!#REF!</definedName>
    <definedName name="Sexe25">'Données'!$C$29</definedName>
    <definedName name="Sexe26" localSheetId="2">'Allures de travail'!#REF!</definedName>
    <definedName name="Sexe26">'Données'!$C$30</definedName>
    <definedName name="Sexe27" localSheetId="2">'Allures de travail'!#REF!</definedName>
    <definedName name="Sexe27">'Données'!$C$31</definedName>
    <definedName name="Sexe28" localSheetId="2">'Allures de travail'!#REF!</definedName>
    <definedName name="Sexe28">'Données'!$C$32</definedName>
    <definedName name="Sexe29" localSheetId="2">'Allures de travail'!#REF!</definedName>
    <definedName name="Sexe29">'Données'!$C$33</definedName>
    <definedName name="Sexe3" localSheetId="2">'Allures de travail'!#REF!</definedName>
    <definedName name="Sexe3">'Données'!$C$7</definedName>
    <definedName name="Sexe30" localSheetId="2">'Allures de travail'!#REF!</definedName>
    <definedName name="Sexe30">'Données'!$C$34</definedName>
    <definedName name="Sexe31" localSheetId="2">'Allures de travail'!#REF!</definedName>
    <definedName name="Sexe31">'Données'!$C$35</definedName>
    <definedName name="Sexe32" localSheetId="2">'Allures de travail'!#REF!</definedName>
    <definedName name="Sexe32">'Données'!$C$36</definedName>
    <definedName name="Sexe33" localSheetId="2">'Allures de travail'!#REF!</definedName>
    <definedName name="Sexe33">'Données'!$C$37</definedName>
    <definedName name="Sexe34" localSheetId="2">'Allures de travail'!#REF!</definedName>
    <definedName name="Sexe34">'Données'!$C$38</definedName>
    <definedName name="Sexe35" localSheetId="2">'Allures de travail'!#REF!</definedName>
    <definedName name="Sexe35">'Données'!$C$39</definedName>
    <definedName name="Sexe36" localSheetId="2">'Allures de travail'!#REF!</definedName>
    <definedName name="Sexe36">'Données'!$C$40</definedName>
    <definedName name="Sexe37" localSheetId="2">'Allures de travail'!#REF!</definedName>
    <definedName name="Sexe37">'Données'!$C$41</definedName>
    <definedName name="Sexe38" localSheetId="2">'Allures de travail'!#REF!</definedName>
    <definedName name="Sexe38">'Données'!$C$42</definedName>
    <definedName name="Sexe39" localSheetId="2">'Allures de travail'!#REF!</definedName>
    <definedName name="Sexe39">'Données'!$C$43</definedName>
    <definedName name="Sexe4" localSheetId="2">'Allures de travail'!#REF!</definedName>
    <definedName name="Sexe4">'Données'!$C$8</definedName>
    <definedName name="Sexe40" localSheetId="2">'Allures de travail'!#REF!</definedName>
    <definedName name="Sexe40">'Données'!$C$44</definedName>
    <definedName name="Sexe41" localSheetId="2">'Allures de travail'!#REF!</definedName>
    <definedName name="Sexe41">'Données'!$C$45</definedName>
    <definedName name="Sexe42" localSheetId="2">'Allures de travail'!#REF!</definedName>
    <definedName name="Sexe42">'Données'!$C$46</definedName>
    <definedName name="Sexe43" localSheetId="2">'Allures de travail'!#REF!</definedName>
    <definedName name="Sexe43">'Données'!$C$47</definedName>
    <definedName name="Sexe44" localSheetId="2">'Allures de travail'!#REF!</definedName>
    <definedName name="Sexe44">'Données'!$C$48</definedName>
    <definedName name="Sexe45" localSheetId="2">'Allures de travail'!#REF!</definedName>
    <definedName name="Sexe45">'Données'!$C$49</definedName>
    <definedName name="Sexe46" localSheetId="2">'Allures de travail'!#REF!</definedName>
    <definedName name="Sexe46">'Données'!$C$50</definedName>
    <definedName name="Sexe47" localSheetId="2">'Allures de travail'!#REF!</definedName>
    <definedName name="Sexe47">'Données'!$C$51</definedName>
    <definedName name="Sexe48" localSheetId="2">'Allures de travail'!#REF!</definedName>
    <definedName name="Sexe48">'Données'!$C$52</definedName>
    <definedName name="Sexe49" localSheetId="2">'Allures de travail'!#REF!</definedName>
    <definedName name="Sexe49">'Données'!#REF!</definedName>
    <definedName name="Sexe5" localSheetId="2">'Allures de travail'!#REF!</definedName>
    <definedName name="Sexe5">'Données'!$C$9</definedName>
    <definedName name="Sexe50" localSheetId="2">'Allures de travail'!#REF!</definedName>
    <definedName name="Sexe50">'Données'!#REF!</definedName>
    <definedName name="Sexe51" localSheetId="2">'Allures de travail'!#REF!</definedName>
    <definedName name="Sexe51">'Données'!#REF!</definedName>
    <definedName name="Sexe52" localSheetId="2">'Allures de travail'!#REF!</definedName>
    <definedName name="Sexe52">'Données'!#REF!</definedName>
    <definedName name="Sexe53" localSheetId="2">'Allures de travail'!#REF!</definedName>
    <definedName name="Sexe53">'Données'!#REF!</definedName>
    <definedName name="Sexe54" localSheetId="2">'Allures de travail'!#REF!</definedName>
    <definedName name="Sexe54">'Données'!#REF!</definedName>
    <definedName name="Sexe55" localSheetId="2">'Allures de travail'!#REF!</definedName>
    <definedName name="Sexe55">'Données'!#REF!</definedName>
    <definedName name="Sexe56" localSheetId="2">'Allures de travail'!#REF!</definedName>
    <definedName name="Sexe56">'Données'!#REF!</definedName>
    <definedName name="Sexe57" localSheetId="2">'Allures de travail'!#REF!</definedName>
    <definedName name="Sexe57">'Données'!#REF!</definedName>
    <definedName name="Sexe58" localSheetId="2">'Allures de travail'!#REF!</definedName>
    <definedName name="Sexe58">'Données'!#REF!</definedName>
    <definedName name="Sexe59" localSheetId="2">'Allures de travail'!#REF!</definedName>
    <definedName name="Sexe59">'Données'!#REF!</definedName>
    <definedName name="Sexe6" localSheetId="2">'Allures de travail'!#REF!</definedName>
    <definedName name="Sexe6">'Données'!$C$10</definedName>
    <definedName name="Sexe60" localSheetId="2">'Allures de travail'!#REF!</definedName>
    <definedName name="Sexe60">'Données'!#REF!</definedName>
    <definedName name="Sexe61" localSheetId="2">'Allures de travail'!#REF!</definedName>
    <definedName name="Sexe61">'Données'!#REF!</definedName>
    <definedName name="Sexe62" localSheetId="2">'Allures de travail'!#REF!</definedName>
    <definedName name="Sexe62">'Données'!#REF!</definedName>
    <definedName name="Sexe63" localSheetId="2">'Allures de travail'!#REF!</definedName>
    <definedName name="Sexe63">'Données'!#REF!</definedName>
    <definedName name="Sexe64" localSheetId="2">'Allures de travail'!#REF!</definedName>
    <definedName name="Sexe64">'Données'!#REF!</definedName>
    <definedName name="Sexe65" localSheetId="2">'Allures de travail'!#REF!</definedName>
    <definedName name="Sexe65">'Données'!#REF!</definedName>
    <definedName name="Sexe66" localSheetId="2">'Allures de travail'!#REF!</definedName>
    <definedName name="Sexe66">'Données'!#REF!</definedName>
    <definedName name="Sexe67" localSheetId="2">'Allures de travail'!#REF!</definedName>
    <definedName name="Sexe67">'Données'!#REF!</definedName>
    <definedName name="Sexe68" localSheetId="2">'Allures de travail'!#REF!</definedName>
    <definedName name="Sexe68">'Données'!#REF!</definedName>
    <definedName name="Sexe69" localSheetId="2">'Allures de travail'!#REF!</definedName>
    <definedName name="Sexe69">'Données'!#REF!</definedName>
    <definedName name="Sexe7" localSheetId="2">'Allures de travail'!#REF!</definedName>
    <definedName name="Sexe7">'Données'!$C$11</definedName>
    <definedName name="Sexe70" localSheetId="2">'Allures de travail'!#REF!</definedName>
    <definedName name="Sexe70">'Données'!#REF!</definedName>
    <definedName name="Sexe71" localSheetId="2">'Allures de travail'!#REF!</definedName>
    <definedName name="Sexe71">'Données'!#REF!</definedName>
    <definedName name="Sexe72" localSheetId="2">'Allures de travail'!#REF!</definedName>
    <definedName name="Sexe72">'Données'!#REF!</definedName>
    <definedName name="Sexe73" localSheetId="2">'Allures de travail'!#REF!</definedName>
    <definedName name="Sexe73">'Données'!#REF!</definedName>
    <definedName name="Sexe74" localSheetId="2">'Allures de travail'!#REF!</definedName>
    <definedName name="Sexe74">'Données'!#REF!</definedName>
    <definedName name="Sexe75" localSheetId="2">'Allures de travail'!#REF!</definedName>
    <definedName name="Sexe75">'Données'!#REF!</definedName>
    <definedName name="Sexe76" localSheetId="2">'Allures de travail'!#REF!</definedName>
    <definedName name="Sexe76">'Données'!#REF!</definedName>
    <definedName name="Sexe77" localSheetId="2">'Allures de travail'!#REF!</definedName>
    <definedName name="Sexe77">'Données'!#REF!</definedName>
    <definedName name="Sexe78" localSheetId="2">'Allures de travail'!#REF!</definedName>
    <definedName name="Sexe78">'Données'!#REF!</definedName>
    <definedName name="Sexe79" localSheetId="2">'Allures de travail'!#REF!</definedName>
    <definedName name="Sexe79">'Données'!#REF!</definedName>
    <definedName name="Sexe8" localSheetId="2">'Allures de travail'!#REF!</definedName>
    <definedName name="Sexe8">'Données'!$C$12</definedName>
    <definedName name="Sexe80" localSheetId="2">'Allures de travail'!#REF!</definedName>
    <definedName name="Sexe80">'Données'!#REF!</definedName>
    <definedName name="Sexe81" localSheetId="2">'Allures de travail'!#REF!</definedName>
    <definedName name="Sexe81">'Données'!#REF!</definedName>
    <definedName name="Sexe82" localSheetId="2">'Allures de travail'!#REF!</definedName>
    <definedName name="Sexe82">'Données'!#REF!</definedName>
    <definedName name="Sexe83" localSheetId="2">'Allures de travail'!#REF!</definedName>
    <definedName name="Sexe83">'Données'!#REF!</definedName>
    <definedName name="Sexe84" localSheetId="2">'Allures de travail'!#REF!</definedName>
    <definedName name="Sexe84">'Données'!#REF!</definedName>
    <definedName name="Sexe85" localSheetId="2">'Allures de travail'!#REF!</definedName>
    <definedName name="Sexe85">'Données'!#REF!</definedName>
    <definedName name="Sexe86" localSheetId="2">'Allures de travail'!#REF!</definedName>
    <definedName name="Sexe86">'Données'!#REF!</definedName>
    <definedName name="Sexe87" localSheetId="2">'Allures de travail'!#REF!</definedName>
    <definedName name="Sexe87">'Données'!#REF!</definedName>
    <definedName name="Sexe88" localSheetId="2">'Allures de travail'!#REF!</definedName>
    <definedName name="Sexe88">'Données'!#REF!</definedName>
    <definedName name="Sexe89" localSheetId="2">'Allures de travail'!#REF!</definedName>
    <definedName name="Sexe89">'Données'!#REF!</definedName>
    <definedName name="Sexe9" localSheetId="2">'Allures de travail'!#REF!</definedName>
    <definedName name="Sexe9">'Données'!$C$13</definedName>
    <definedName name="Sexe90" localSheetId="2">'Allures de travail'!#REF!</definedName>
    <definedName name="Sexe90">'Données'!#REF!</definedName>
    <definedName name="Sexe91" localSheetId="2">'Allures de travail'!#REF!</definedName>
    <definedName name="Sexe91">'Données'!#REF!</definedName>
    <definedName name="Sexe92" localSheetId="2">'Allures de travail'!#REF!</definedName>
    <definedName name="Sexe92">'Données'!#REF!</definedName>
    <definedName name="Sexe93" localSheetId="2">'Allures de travail'!#REF!</definedName>
    <definedName name="Sexe93">'Données'!#REF!</definedName>
    <definedName name="Sexe94" localSheetId="2">'Allures de travail'!#REF!</definedName>
    <definedName name="Sexe94">'Données'!#REF!</definedName>
    <definedName name="Sexe95" localSheetId="2">'Allures de travail'!#REF!</definedName>
    <definedName name="Sexe95">'Données'!#REF!</definedName>
    <definedName name="Sexe96" localSheetId="2">'Allures de travail'!#REF!</definedName>
    <definedName name="Sexe96">'Données'!#REF!</definedName>
    <definedName name="Sexe97" localSheetId="2">'Allures de travail'!#REF!</definedName>
    <definedName name="Sexe97">'Données'!#REF!</definedName>
    <definedName name="_xlnm.Print_Area" localSheetId="2">'Allures de travail'!$A$1:$R$51</definedName>
    <definedName name="_xlnm.Print_Area" localSheetId="1">'Données'!$A$1:$V$52</definedName>
  </definedNames>
  <calcPr fullCalcOnLoad="1"/>
</workbook>
</file>

<file path=xl/comments2.xml><?xml version="1.0" encoding="utf-8"?>
<comments xmlns="http://schemas.openxmlformats.org/spreadsheetml/2006/main">
  <authors>
    <author>Fred</author>
  </authors>
  <commentList>
    <comment ref="S3" authorId="0">
      <text>
        <r>
          <rPr>
            <b/>
            <sz val="9"/>
            <rFont val="Tahoma"/>
            <family val="2"/>
          </rPr>
          <t>Entrez la distance ici.</t>
        </r>
        <r>
          <rPr>
            <sz val="9"/>
            <rFont val="Tahoma"/>
            <family val="2"/>
          </rPr>
          <t xml:space="preserve">
</t>
        </r>
      </text>
    </comment>
    <comment ref="T3" authorId="0">
      <text>
        <r>
          <rPr>
            <b/>
            <sz val="9"/>
            <rFont val="Tahoma"/>
            <family val="2"/>
          </rPr>
          <t>Entrez la distance ici.</t>
        </r>
        <r>
          <rPr>
            <sz val="9"/>
            <rFont val="Tahoma"/>
            <family val="2"/>
          </rPr>
          <t xml:space="preserve">
</t>
        </r>
      </text>
    </comment>
    <comment ref="U3" authorId="0">
      <text>
        <r>
          <rPr>
            <b/>
            <sz val="9"/>
            <rFont val="Tahoma"/>
            <family val="2"/>
          </rPr>
          <t>Entrez la distance ici.</t>
        </r>
      </text>
    </comment>
    <comment ref="S4" authorId="0">
      <text>
        <r>
          <rPr>
            <b/>
            <sz val="9"/>
            <rFont val="Tahoma"/>
            <family val="2"/>
          </rPr>
          <t>Entrez le pourcentage ici.</t>
        </r>
        <r>
          <rPr>
            <sz val="9"/>
            <rFont val="Tahoma"/>
            <family val="2"/>
          </rPr>
          <t xml:space="preserve">
</t>
        </r>
      </text>
    </comment>
    <comment ref="T4" authorId="0">
      <text>
        <r>
          <rPr>
            <b/>
            <sz val="9"/>
            <rFont val="Tahoma"/>
            <family val="2"/>
          </rPr>
          <t>Entrez le pourcentage ici.</t>
        </r>
        <r>
          <rPr>
            <sz val="9"/>
            <rFont val="Tahoma"/>
            <family val="2"/>
          </rPr>
          <t xml:space="preserve">
</t>
        </r>
      </text>
    </comment>
    <comment ref="U4" authorId="0">
      <text>
        <r>
          <rPr>
            <b/>
            <sz val="9"/>
            <rFont val="Tahoma"/>
            <family val="2"/>
          </rPr>
          <t>Entrez le pourcentage ici.</t>
        </r>
        <r>
          <rPr>
            <sz val="9"/>
            <rFont val="Tahoma"/>
            <family val="2"/>
          </rPr>
          <t xml:space="preserve">
</t>
        </r>
      </text>
    </comment>
    <comment ref="R4" authorId="0">
      <text>
        <r>
          <rPr>
            <b/>
            <sz val="9"/>
            <rFont val="Tahoma"/>
            <family val="2"/>
          </rPr>
          <t>Distance modifiable.</t>
        </r>
        <r>
          <rPr>
            <sz val="9"/>
            <rFont val="Tahoma"/>
            <family val="2"/>
          </rPr>
          <t xml:space="preserve">
</t>
        </r>
      </text>
    </comment>
    <comment ref="O4" authorId="0">
      <text>
        <r>
          <rPr>
            <b/>
            <sz val="9"/>
            <rFont val="Tahoma"/>
            <family val="2"/>
          </rPr>
          <t>Distance modifiable.</t>
        </r>
        <r>
          <rPr>
            <sz val="9"/>
            <rFont val="Tahoma"/>
            <family val="2"/>
          </rPr>
          <t xml:space="preserve">
</t>
        </r>
      </text>
    </comment>
    <comment ref="N4" authorId="0">
      <text>
        <r>
          <rPr>
            <b/>
            <sz val="9"/>
            <rFont val="Tahoma"/>
            <family val="2"/>
          </rPr>
          <t>Distance modifiable.</t>
        </r>
      </text>
    </comment>
    <comment ref="M4" authorId="0">
      <text>
        <r>
          <rPr>
            <b/>
            <sz val="9"/>
            <rFont val="Tahoma"/>
            <family val="2"/>
          </rPr>
          <t>Distance modifiable.</t>
        </r>
      </text>
    </comment>
    <comment ref="L4" authorId="0">
      <text>
        <r>
          <rPr>
            <b/>
            <sz val="9"/>
            <rFont val="Tahoma"/>
            <family val="2"/>
          </rPr>
          <t>Distance modifiable.</t>
        </r>
        <r>
          <rPr>
            <sz val="9"/>
            <rFont val="Tahoma"/>
            <family val="2"/>
          </rPr>
          <t xml:space="preserve">
</t>
        </r>
      </text>
    </comment>
    <comment ref="F4" authorId="0">
      <text>
        <r>
          <rPr>
            <b/>
            <sz val="9"/>
            <rFont val="Tahoma"/>
            <family val="2"/>
          </rPr>
          <t>Sous la forme mss
(2'14" se rentre 214)</t>
        </r>
        <r>
          <rPr>
            <sz val="9"/>
            <rFont val="Tahoma"/>
            <family val="2"/>
          </rPr>
          <t xml:space="preserve">
</t>
        </r>
      </text>
    </comment>
    <comment ref="P4" authorId="0">
      <text>
        <r>
          <rPr>
            <b/>
            <sz val="9"/>
            <rFont val="Tahoma"/>
            <family val="2"/>
          </rPr>
          <t>Distance modifiable.</t>
        </r>
        <r>
          <rPr>
            <sz val="9"/>
            <rFont val="Tahoma"/>
            <family val="2"/>
          </rPr>
          <t xml:space="preserve">
</t>
        </r>
      </text>
    </comment>
    <comment ref="Q4" authorId="0">
      <text>
        <r>
          <rPr>
            <b/>
            <sz val="9"/>
            <rFont val="Tahoma"/>
            <family val="2"/>
          </rPr>
          <t>Distance modifiable.</t>
        </r>
        <r>
          <rPr>
            <sz val="9"/>
            <rFont val="Tahoma"/>
            <family val="2"/>
          </rPr>
          <t xml:space="preserve">
</t>
        </r>
      </text>
    </comment>
    <comment ref="E4" authorId="0">
      <text>
        <r>
          <rPr>
            <b/>
            <sz val="9"/>
            <rFont val="Tahoma"/>
            <family val="2"/>
          </rPr>
          <t>Sous la forme mss
(2'14" se rentre 214)</t>
        </r>
        <r>
          <rPr>
            <sz val="9"/>
            <rFont val="Tahoma"/>
            <family val="2"/>
          </rPr>
          <t xml:space="preserve">
</t>
        </r>
      </text>
    </comment>
  </commentList>
</comments>
</file>

<file path=xl/comments3.xml><?xml version="1.0" encoding="utf-8"?>
<comments xmlns="http://schemas.openxmlformats.org/spreadsheetml/2006/main">
  <authors>
    <author>Fred</author>
  </authors>
  <commentList>
    <comment ref="O3" authorId="0">
      <text>
        <r>
          <rPr>
            <b/>
            <sz val="9"/>
            <rFont val="Tahoma"/>
            <family val="2"/>
          </rPr>
          <t>Entrez la distance ici.</t>
        </r>
        <r>
          <rPr>
            <sz val="9"/>
            <rFont val="Tahoma"/>
            <family val="2"/>
          </rPr>
          <t xml:space="preserve">
</t>
        </r>
      </text>
    </comment>
    <comment ref="P3" authorId="0">
      <text>
        <r>
          <rPr>
            <b/>
            <sz val="9"/>
            <rFont val="Tahoma"/>
            <family val="2"/>
          </rPr>
          <t>Entrez la distance ici.</t>
        </r>
        <r>
          <rPr>
            <sz val="9"/>
            <rFont val="Tahoma"/>
            <family val="2"/>
          </rPr>
          <t xml:space="preserve">
</t>
        </r>
      </text>
    </comment>
    <comment ref="Q3" authorId="0">
      <text>
        <r>
          <rPr>
            <b/>
            <sz val="9"/>
            <rFont val="Tahoma"/>
            <family val="2"/>
          </rPr>
          <t>Entrez la distance ici.</t>
        </r>
      </text>
    </comment>
    <comment ref="A4" authorId="0">
      <text>
        <r>
          <rPr>
            <b/>
            <sz val="9"/>
            <rFont val="Tahoma"/>
            <family val="2"/>
          </rPr>
          <t>Sous la forme m,ss</t>
        </r>
        <r>
          <rPr>
            <sz val="9"/>
            <rFont val="Tahoma"/>
            <family val="2"/>
          </rPr>
          <t xml:space="preserve">
</t>
        </r>
      </text>
    </comment>
    <comment ref="H4" authorId="0">
      <text>
        <r>
          <rPr>
            <b/>
            <sz val="9"/>
            <rFont val="Tahoma"/>
            <family val="2"/>
          </rPr>
          <t>Distance modifiable.</t>
        </r>
        <r>
          <rPr>
            <sz val="9"/>
            <rFont val="Tahoma"/>
            <family val="2"/>
          </rPr>
          <t xml:space="preserve">
</t>
        </r>
      </text>
    </comment>
    <comment ref="I4" authorId="0">
      <text>
        <r>
          <rPr>
            <b/>
            <sz val="9"/>
            <rFont val="Tahoma"/>
            <family val="2"/>
          </rPr>
          <t>Distance modifiable.</t>
        </r>
      </text>
    </comment>
    <comment ref="J4" authorId="0">
      <text>
        <r>
          <rPr>
            <b/>
            <sz val="9"/>
            <rFont val="Tahoma"/>
            <family val="2"/>
          </rPr>
          <t>Distance modifiable.</t>
        </r>
      </text>
    </comment>
    <comment ref="K4" authorId="0">
      <text>
        <r>
          <rPr>
            <b/>
            <sz val="9"/>
            <rFont val="Tahoma"/>
            <family val="2"/>
          </rPr>
          <t>Distance modifiable.</t>
        </r>
        <r>
          <rPr>
            <sz val="9"/>
            <rFont val="Tahoma"/>
            <family val="2"/>
          </rPr>
          <t xml:space="preserve">
</t>
        </r>
      </text>
    </comment>
    <comment ref="L4" authorId="0">
      <text>
        <r>
          <rPr>
            <b/>
            <sz val="9"/>
            <rFont val="Tahoma"/>
            <family val="2"/>
          </rPr>
          <t>Distance modifiable.</t>
        </r>
        <r>
          <rPr>
            <sz val="9"/>
            <rFont val="Tahoma"/>
            <family val="2"/>
          </rPr>
          <t xml:space="preserve">
</t>
        </r>
      </text>
    </comment>
    <comment ref="M4" authorId="0">
      <text>
        <r>
          <rPr>
            <b/>
            <sz val="9"/>
            <rFont val="Tahoma"/>
            <family val="2"/>
          </rPr>
          <t>Distance modifiable.</t>
        </r>
        <r>
          <rPr>
            <sz val="9"/>
            <rFont val="Tahoma"/>
            <family val="2"/>
          </rPr>
          <t xml:space="preserve">
</t>
        </r>
      </text>
    </comment>
    <comment ref="N4" authorId="0">
      <text>
        <r>
          <rPr>
            <b/>
            <sz val="9"/>
            <rFont val="Tahoma"/>
            <family val="2"/>
          </rPr>
          <t>Distance modifiable.</t>
        </r>
        <r>
          <rPr>
            <sz val="9"/>
            <rFont val="Tahoma"/>
            <family val="2"/>
          </rPr>
          <t xml:space="preserve">
</t>
        </r>
      </text>
    </comment>
    <comment ref="O4" authorId="0">
      <text>
        <r>
          <rPr>
            <b/>
            <sz val="9"/>
            <rFont val="Tahoma"/>
            <family val="2"/>
          </rPr>
          <t>Entrez le pourcentage ici.</t>
        </r>
        <r>
          <rPr>
            <sz val="9"/>
            <rFont val="Tahoma"/>
            <family val="2"/>
          </rPr>
          <t xml:space="preserve">
</t>
        </r>
      </text>
    </comment>
    <comment ref="P4" authorId="0">
      <text>
        <r>
          <rPr>
            <b/>
            <sz val="9"/>
            <rFont val="Tahoma"/>
            <family val="2"/>
          </rPr>
          <t>Entrez le pourcentage ici.</t>
        </r>
        <r>
          <rPr>
            <sz val="9"/>
            <rFont val="Tahoma"/>
            <family val="2"/>
          </rPr>
          <t xml:space="preserve">
</t>
        </r>
      </text>
    </comment>
    <comment ref="Q4" authorId="0">
      <text>
        <r>
          <rPr>
            <b/>
            <sz val="9"/>
            <rFont val="Tahoma"/>
            <family val="2"/>
          </rPr>
          <t>Entrez le pourcentage ici.</t>
        </r>
        <r>
          <rPr>
            <sz val="9"/>
            <rFont val="Tahoma"/>
            <family val="2"/>
          </rPr>
          <t xml:space="preserve">
</t>
        </r>
      </text>
    </comment>
  </commentList>
</comments>
</file>

<file path=xl/sharedStrings.xml><?xml version="1.0" encoding="utf-8"?>
<sst xmlns="http://schemas.openxmlformats.org/spreadsheetml/2006/main" count="48" uniqueCount="26">
  <si>
    <t>Temps au 500</t>
  </si>
  <si>
    <t>VMA théorique</t>
  </si>
  <si>
    <t>NOM</t>
  </si>
  <si>
    <t>Prénom</t>
  </si>
  <si>
    <t>temps minutes</t>
  </si>
  <si>
    <t>Filles</t>
  </si>
  <si>
    <t>Garçons</t>
  </si>
  <si>
    <t>tps 1500 en '</t>
  </si>
  <si>
    <t>Sexe</t>
  </si>
  <si>
    <t>Classe</t>
  </si>
  <si>
    <t>Pourcentage cible</t>
  </si>
  <si>
    <t>Temps</t>
  </si>
  <si>
    <t>F. MOUGIN - Lycée Blaise Pascal - Brie Comte Robert.</t>
  </si>
  <si>
    <t>Pour toute question : frederic.mougin@ac-creteil.fr</t>
  </si>
  <si>
    <t>Concernant les allures de travail, les paramètres distance et pourcentage sont modifiables.</t>
  </si>
  <si>
    <t>Vitesse épreuve</t>
  </si>
  <si>
    <t>Ce tableau donne une estimation de la VMA en fonction de la performance réalisée sur 500 m. Le calcul tient compte de la dérive du pourcentage de VMA en fonction du temps de course. La note est calculée par rapport au barème Bac GT/Bac Pro.</t>
  </si>
  <si>
    <t>Temps sec.</t>
  </si>
  <si>
    <t>Dist</t>
  </si>
  <si>
    <t>Note /14 Garçons</t>
  </si>
  <si>
    <t>Note /14 Filles</t>
  </si>
  <si>
    <t>Allure Spécifique</t>
  </si>
  <si>
    <t>VMA</t>
  </si>
  <si>
    <t>Temps de passage</t>
  </si>
  <si>
    <t>Distance</t>
  </si>
  <si>
    <t>Note /14</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</si>
</sst>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quot; %&quot;"/>
    <numFmt numFmtId="166" formatCode="0.00&quot; /14&quot;"/>
    <numFmt numFmtId="167" formatCode="&quot;tapez distance footing&quot;0"/>
    <numFmt numFmtId="168" formatCode="&quot;tapez distance footing : &quot;0"/>
    <numFmt numFmtId="169" formatCode="&quot;à &quot;0&quot; %&quot;"/>
    <numFmt numFmtId="170" formatCode="&quot;aux &quot;0&quot; m&quot;"/>
    <numFmt numFmtId="171" formatCode="&quot;au &quot;0&quot; m&quot;"/>
    <numFmt numFmtId="172" formatCode="0.0&quot; km/h&quot;"/>
    <numFmt numFmtId="173" formatCode="0&quot; m&quot;"/>
    <numFmt numFmtId="174" formatCode="0&quot;'&quot;"/>
    <numFmt numFmtId="175" formatCode="&quot;en &quot;0&quot;'&quot;"/>
    <numFmt numFmtId="176" formatCode="0\'00"/>
    <numFmt numFmtId="177" formatCode="0&quot;''&quot;"/>
    <numFmt numFmtId="178" formatCode="&quot;au &quot;0&quot;m&quot;"/>
    <numFmt numFmtId="179" formatCode="&quot;en &quot;0&quot;''&quot;"/>
    <numFmt numFmtId="180" formatCode="#\'##&quot;''&quot;"/>
  </numFmts>
  <fonts count="73">
    <font>
      <sz val="11"/>
      <color rgb="FF000000"/>
      <name val="Calibri"/>
      <family val="2"/>
    </font>
    <font>
      <sz val="11"/>
      <color indexed="8"/>
      <name val="Calibri"/>
      <family val="2"/>
    </font>
    <font>
      <b/>
      <i/>
      <sz val="11"/>
      <name val="Arial"/>
      <family val="2"/>
    </font>
    <font>
      <sz val="9"/>
      <name val="Tahoma"/>
      <family val="2"/>
    </font>
    <font>
      <b/>
      <sz val="9"/>
      <name val="Tahoma"/>
      <family val="2"/>
    </font>
    <font>
      <b/>
      <i/>
      <sz val="11"/>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indexed="8"/>
      <name val="Arial"/>
      <family val="2"/>
    </font>
    <font>
      <b/>
      <i/>
      <sz val="11"/>
      <color indexed="8"/>
      <name val="Arial"/>
      <family val="2"/>
    </font>
    <font>
      <b/>
      <sz val="8"/>
      <color indexed="62"/>
      <name val="Tahoma"/>
      <family val="2"/>
    </font>
    <font>
      <b/>
      <sz val="8"/>
      <color indexed="10"/>
      <name val="Arial"/>
      <family val="2"/>
    </font>
    <font>
      <b/>
      <sz val="9"/>
      <color indexed="10"/>
      <name val="Tahoma"/>
      <family val="2"/>
    </font>
    <font>
      <b/>
      <sz val="9"/>
      <color indexed="10"/>
      <name val="Arial"/>
      <family val="2"/>
    </font>
    <font>
      <b/>
      <sz val="10"/>
      <color indexed="10"/>
      <name val="Tahoma"/>
      <family val="2"/>
    </font>
    <font>
      <b/>
      <i/>
      <sz val="11"/>
      <color indexed="8"/>
      <name val="Calibri"/>
      <family val="2"/>
    </font>
    <font>
      <b/>
      <i/>
      <sz val="10.5"/>
      <color indexed="8"/>
      <name val="Arial"/>
      <family val="2"/>
    </font>
    <font>
      <b/>
      <i/>
      <u val="single"/>
      <sz val="11"/>
      <color indexed="8"/>
      <name val="Arial"/>
      <family val="2"/>
    </font>
    <font>
      <b/>
      <sz val="11"/>
      <color indexed="10"/>
      <name val="Calibri"/>
      <family val="2"/>
    </font>
    <font>
      <u val="single"/>
      <sz val="11"/>
      <color indexed="8"/>
      <name val="Calibri"/>
      <family val="2"/>
    </font>
    <font>
      <b/>
      <u val="single"/>
      <sz val="11"/>
      <color indexed="8"/>
      <name val="Calibri"/>
      <family val="2"/>
    </font>
    <font>
      <sz val="9"/>
      <color indexed="62"/>
      <name val="Tahoma"/>
      <family val="2"/>
    </font>
    <font>
      <b/>
      <sz val="9"/>
      <color indexed="62"/>
      <name val="Tahoma"/>
      <family val="2"/>
    </font>
    <font>
      <sz val="11"/>
      <color rgb="FFFFFFFF"/>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rgb="FF0000FF"/>
      <name val="Calibri"/>
      <family val="2"/>
    </font>
    <font>
      <u val="single"/>
      <sz val="11"/>
      <color rgb="FF7F007F"/>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rgb="FF1F4A7E"/>
      <name val="Cambria"/>
      <family val="2"/>
    </font>
    <font>
      <b/>
      <sz val="15"/>
      <color rgb="FF1F4A7E"/>
      <name val="Calibri"/>
      <family val="2"/>
    </font>
    <font>
      <b/>
      <sz val="13"/>
      <color rgb="FF1F4A7E"/>
      <name val="Calibri"/>
      <family val="2"/>
    </font>
    <font>
      <b/>
      <sz val="11"/>
      <color rgb="FF1F4A7E"/>
      <name val="Calibri"/>
      <family val="2"/>
    </font>
    <font>
      <b/>
      <sz val="11"/>
      <color rgb="FF000000"/>
      <name val="Calibri"/>
      <family val="2"/>
    </font>
    <font>
      <b/>
      <sz val="11"/>
      <color rgb="FFFFFFFF"/>
      <name val="Calibri"/>
      <family val="2"/>
    </font>
    <font>
      <sz val="11"/>
      <color rgb="FF000000"/>
      <name val="Arial"/>
      <family val="2"/>
    </font>
    <font>
      <b/>
      <i/>
      <sz val="11"/>
      <color rgb="FF000000"/>
      <name val="Arial"/>
      <family val="2"/>
    </font>
    <font>
      <b/>
      <i/>
      <sz val="11"/>
      <color rgb="FF000000"/>
      <name val="Calibri"/>
      <family val="2"/>
    </font>
    <font>
      <b/>
      <i/>
      <sz val="10.5"/>
      <color rgb="FF000000"/>
      <name val="Arial"/>
      <family val="2"/>
    </font>
    <font>
      <b/>
      <sz val="8"/>
      <color rgb="FFFF0000"/>
      <name val="Arial"/>
      <family val="2"/>
    </font>
    <font>
      <b/>
      <i/>
      <u val="single"/>
      <sz val="11"/>
      <color rgb="FF000000"/>
      <name val="Arial"/>
      <family val="2"/>
    </font>
    <font>
      <b/>
      <sz val="9"/>
      <color rgb="FFFF0000"/>
      <name val="Tahoma"/>
      <family val="2"/>
    </font>
    <font>
      <b/>
      <sz val="11"/>
      <color rgb="FFFF0000"/>
      <name val="Calibri"/>
      <family val="2"/>
    </font>
    <font>
      <sz val="9"/>
      <color theme="4" tint="-0.24997000396251678"/>
      <name val="Tahoma"/>
      <family val="2"/>
    </font>
    <font>
      <b/>
      <sz val="9"/>
      <color theme="4" tint="-0.24997000396251678"/>
      <name val="Tahoma"/>
      <family val="2"/>
    </font>
    <font>
      <b/>
      <sz val="8"/>
      <color rgb="FF1F4A7E"/>
      <name val="Tahoma"/>
      <family val="2"/>
    </font>
    <font>
      <b/>
      <sz val="8"/>
      <color theme="4" tint="-0.24997000396251678"/>
      <name val="Tahoma"/>
      <family val="2"/>
    </font>
    <font>
      <sz val="11"/>
      <color theme="4" tint="-0.24997000396251678"/>
      <name val="Calibri"/>
      <family val="2"/>
    </font>
    <font>
      <b/>
      <sz val="9"/>
      <color rgb="FFFF0000"/>
      <name val="Arial"/>
      <family val="2"/>
    </font>
    <font>
      <b/>
      <sz val="10"/>
      <color rgb="FFFF0000"/>
      <name val="Tahoma"/>
      <family val="2"/>
    </font>
    <font>
      <b/>
      <sz val="8"/>
      <name val="Calibri"/>
      <family val="2"/>
    </font>
  </fonts>
  <fills count="42">
    <fill>
      <patternFill/>
    </fill>
    <fill>
      <patternFill patternType="gray125"/>
    </fill>
    <fill>
      <patternFill patternType="solid">
        <fgColor rgb="FFDCE5F1"/>
        <bgColor indexed="64"/>
      </patternFill>
    </fill>
    <fill>
      <patternFill patternType="solid">
        <fgColor rgb="FFF2DCDB"/>
        <bgColor indexed="64"/>
      </patternFill>
    </fill>
    <fill>
      <patternFill patternType="solid">
        <fgColor rgb="FFEAF1DD"/>
        <bgColor indexed="64"/>
      </patternFill>
    </fill>
    <fill>
      <patternFill patternType="solid">
        <fgColor rgb="FFE5DFEC"/>
        <bgColor indexed="64"/>
      </patternFill>
    </fill>
    <fill>
      <patternFill patternType="solid">
        <fgColor rgb="FFDBEEF3"/>
        <bgColor indexed="64"/>
      </patternFill>
    </fill>
    <fill>
      <patternFill patternType="solid">
        <fgColor rgb="FFFDE9D9"/>
        <bgColor indexed="64"/>
      </patternFill>
    </fill>
    <fill>
      <patternFill patternType="solid">
        <fgColor rgb="FFB8CBE4"/>
        <bgColor indexed="64"/>
      </patternFill>
    </fill>
    <fill>
      <patternFill patternType="solid">
        <fgColor rgb="FFE5B8B6"/>
        <bgColor indexed="64"/>
      </patternFill>
    </fill>
    <fill>
      <patternFill patternType="solid">
        <fgColor rgb="FFD5E3BB"/>
        <bgColor indexed="64"/>
      </patternFill>
    </fill>
    <fill>
      <patternFill patternType="solid">
        <fgColor rgb="FFCABFD8"/>
        <bgColor indexed="64"/>
      </patternFill>
    </fill>
    <fill>
      <patternFill patternType="solid">
        <fgColor rgb="FFB6DDE8"/>
        <bgColor indexed="64"/>
      </patternFill>
    </fill>
    <fill>
      <patternFill patternType="solid">
        <fgColor rgb="FFFBD3B3"/>
        <bgColor indexed="64"/>
      </patternFill>
    </fill>
    <fill>
      <patternFill patternType="solid">
        <fgColor rgb="FF96B3D7"/>
        <bgColor indexed="64"/>
      </patternFill>
    </fill>
    <fill>
      <patternFill patternType="solid">
        <fgColor rgb="FFD99694"/>
        <bgColor indexed="64"/>
      </patternFill>
    </fill>
    <fill>
      <patternFill patternType="solid">
        <fgColor rgb="FFC2D69B"/>
        <bgColor indexed="64"/>
      </patternFill>
    </fill>
    <fill>
      <patternFill patternType="solid">
        <fgColor rgb="FFB2A1C6"/>
        <bgColor indexed="64"/>
      </patternFill>
    </fill>
    <fill>
      <patternFill patternType="solid">
        <fgColor rgb="FF94CDDD"/>
        <bgColor indexed="64"/>
      </patternFill>
    </fill>
    <fill>
      <patternFill patternType="solid">
        <fgColor rgb="FFFABF8F"/>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D6D6D6"/>
        <bgColor indexed="64"/>
      </patternFill>
    </fill>
    <fill>
      <patternFill patternType="solid">
        <fgColor theme="6" tint="0.7999799847602844"/>
        <bgColor indexed="64"/>
      </patternFill>
    </fill>
    <fill>
      <patternFill patternType="solid">
        <fgColor rgb="FFFFFFFF"/>
        <bgColor indexed="64"/>
      </patternFill>
    </fill>
    <fill>
      <patternFill patternType="solid">
        <fgColor rgb="FFF0F0F0"/>
        <bgColor indexed="64"/>
      </patternFill>
    </fill>
    <fill>
      <patternFill patternType="solid">
        <fgColor theme="5" tint="0.7999799847602844"/>
        <bgColor indexed="64"/>
      </patternFill>
    </fill>
    <fill>
      <patternFill patternType="solid">
        <fgColor theme="0"/>
        <bgColor indexed="64"/>
      </patternFill>
    </fill>
    <fill>
      <patternFill patternType="solid">
        <fgColor theme="4" tint="0.7999799847602844"/>
        <bgColor indexed="64"/>
      </patternFill>
    </fill>
    <fill>
      <patternFill patternType="solid">
        <fgColor theme="3" tint="0.39998000860214233"/>
        <bgColor indexed="64"/>
      </patternFill>
    </fill>
    <fill>
      <patternFill patternType="solid">
        <fgColor theme="0" tint="-0.149990007281303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6BFDD"/>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medium"/>
      <top style="medium"/>
      <bottom>
        <color indexed="63"/>
      </bottom>
    </border>
    <border>
      <left style="medium"/>
      <right>
        <color indexed="63"/>
      </right>
      <top style="medium"/>
      <bottom>
        <color indexed="63"/>
      </bottom>
    </border>
    <border>
      <left style="medium"/>
      <right style="medium"/>
      <top>
        <color indexed="63"/>
      </top>
      <bottom style="medium"/>
    </border>
    <border>
      <left style="medium"/>
      <right style="thin"/>
      <top style="medium"/>
      <bottom>
        <color indexed="63"/>
      </bottom>
    </border>
    <border>
      <left style="thin"/>
      <right style="medium"/>
      <top style="medium"/>
      <bottom>
        <color indexed="63"/>
      </bottom>
    </border>
    <border>
      <left style="medium"/>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top style="medium"/>
      <bottom style="medium"/>
    </border>
    <border>
      <left>
        <color indexed="63"/>
      </left>
      <right>
        <color indexed="63"/>
      </right>
      <top style="medium"/>
      <bottom style="medium"/>
    </border>
    <border>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43" fillId="27" borderId="1" applyNumberFormat="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14">
    <xf numFmtId="0" fontId="0" fillId="0" borderId="0" xfId="0" applyAlignment="1">
      <alignment/>
    </xf>
    <xf numFmtId="0" fontId="57" fillId="0" borderId="0" xfId="0" applyFont="1" applyFill="1" applyAlignment="1">
      <alignment/>
    </xf>
    <xf numFmtId="0" fontId="58" fillId="0" borderId="0" xfId="0" applyFont="1" applyFill="1" applyAlignment="1">
      <alignment horizontal="center"/>
    </xf>
    <xf numFmtId="0" fontId="0" fillId="5" borderId="10" xfId="0" applyFill="1" applyBorder="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xf numFmtId="0" fontId="0" fillId="5" borderId="13" xfId="0" applyFill="1" applyBorder="1" applyAlignment="1">
      <alignment horizontal="center"/>
    </xf>
    <xf numFmtId="0" fontId="59" fillId="5" borderId="14" xfId="0" applyFont="1" applyFill="1" applyBorder="1" applyAlignment="1">
      <alignment horizontal="center"/>
    </xf>
    <xf numFmtId="0" fontId="59" fillId="5" borderId="15" xfId="0" applyFont="1" applyFill="1" applyBorder="1" applyAlignment="1">
      <alignment horizontal="center"/>
    </xf>
    <xf numFmtId="0" fontId="57" fillId="0" borderId="0" xfId="0" applyFont="1" applyFill="1" applyAlignment="1">
      <alignment vertical="center"/>
    </xf>
    <xf numFmtId="0" fontId="59" fillId="5" borderId="16" xfId="0" applyFont="1" applyFill="1" applyBorder="1" applyAlignment="1">
      <alignment horizontal="center"/>
    </xf>
    <xf numFmtId="0" fontId="0" fillId="5" borderId="17" xfId="0" applyFill="1" applyBorder="1" applyAlignment="1">
      <alignment horizontal="center"/>
    </xf>
    <xf numFmtId="0" fontId="0" fillId="5" borderId="18" xfId="0" applyFill="1" applyBorder="1" applyAlignment="1">
      <alignment horizontal="center"/>
    </xf>
    <xf numFmtId="0" fontId="58" fillId="33" borderId="19" xfId="0" applyFont="1" applyFill="1" applyBorder="1" applyAlignment="1">
      <alignment horizontal="center" vertical="center" wrapText="1"/>
    </xf>
    <xf numFmtId="0" fontId="58" fillId="10" borderId="20" xfId="0" applyFont="1" applyFill="1" applyBorder="1" applyAlignment="1">
      <alignment horizontal="center" vertical="center" wrapText="1"/>
    </xf>
    <xf numFmtId="0" fontId="58" fillId="11" borderId="19" xfId="0" applyFont="1" applyFill="1" applyBorder="1" applyAlignment="1">
      <alignment horizontal="center" vertical="center" wrapText="1"/>
    </xf>
    <xf numFmtId="175" fontId="58" fillId="4" borderId="21" xfId="0" applyNumberFormat="1" applyFont="1" applyFill="1" applyBorder="1" applyAlignment="1" applyProtection="1">
      <alignment horizontal="center" vertical="center" wrapText="1"/>
      <protection locked="0"/>
    </xf>
    <xf numFmtId="0" fontId="58" fillId="33" borderId="22" xfId="0" applyFont="1" applyFill="1" applyBorder="1" applyAlignment="1">
      <alignment horizontal="center" vertical="center" wrapText="1"/>
    </xf>
    <xf numFmtId="0" fontId="58" fillId="33" borderId="23" xfId="0" applyFont="1" applyFill="1" applyBorder="1" applyAlignment="1">
      <alignment horizontal="center" vertical="center"/>
    </xf>
    <xf numFmtId="0" fontId="58" fillId="9" borderId="24" xfId="0" applyFont="1" applyFill="1" applyBorder="1" applyAlignment="1">
      <alignment horizontal="center" vertical="center" wrapText="1"/>
    </xf>
    <xf numFmtId="173" fontId="58" fillId="11" borderId="25" xfId="0" applyNumberFormat="1" applyFont="1" applyFill="1" applyBorder="1" applyAlignment="1" applyProtection="1">
      <alignment horizontal="center" vertical="center"/>
      <protection locked="0"/>
    </xf>
    <xf numFmtId="173" fontId="58" fillId="11" borderId="26" xfId="0" applyNumberFormat="1" applyFont="1" applyFill="1" applyBorder="1" applyAlignment="1" applyProtection="1">
      <alignment horizontal="center" vertical="center"/>
      <protection locked="0"/>
    </xf>
    <xf numFmtId="173" fontId="58" fillId="11" borderId="27" xfId="0" applyNumberFormat="1" applyFont="1" applyFill="1" applyBorder="1" applyAlignment="1" applyProtection="1">
      <alignment horizontal="center" vertical="center"/>
      <protection locked="0"/>
    </xf>
    <xf numFmtId="173" fontId="58" fillId="11" borderId="28" xfId="0" applyNumberFormat="1" applyFont="1" applyFill="1" applyBorder="1" applyAlignment="1" applyProtection="1">
      <alignment horizontal="center" vertical="center"/>
      <protection locked="0"/>
    </xf>
    <xf numFmtId="169" fontId="58" fillId="10" borderId="25" xfId="0" applyNumberFormat="1" applyFont="1" applyFill="1" applyBorder="1" applyAlignment="1" applyProtection="1">
      <alignment horizontal="center" vertical="center"/>
      <protection locked="0"/>
    </xf>
    <xf numFmtId="169" fontId="58" fillId="10" borderId="26" xfId="0" applyNumberFormat="1" applyFont="1" applyFill="1" applyBorder="1" applyAlignment="1" applyProtection="1">
      <alignment horizontal="center" vertical="center"/>
      <protection locked="0"/>
    </xf>
    <xf numFmtId="169" fontId="58" fillId="10" borderId="28" xfId="0" applyNumberFormat="1" applyFont="1" applyFill="1" applyBorder="1" applyAlignment="1" applyProtection="1">
      <alignment horizontal="center" vertical="center"/>
      <protection locked="0"/>
    </xf>
    <xf numFmtId="0" fontId="58" fillId="34" borderId="19" xfId="0" applyFont="1" applyFill="1" applyBorder="1" applyAlignment="1" applyProtection="1">
      <alignment horizontal="center" vertical="center"/>
      <protection/>
    </xf>
    <xf numFmtId="171" fontId="58" fillId="4" borderId="21" xfId="0" applyNumberFormat="1" applyFont="1" applyFill="1" applyBorder="1" applyAlignment="1" applyProtection="1">
      <alignment horizontal="center" vertical="center" wrapText="1"/>
      <protection locked="0"/>
    </xf>
    <xf numFmtId="0" fontId="58" fillId="34" borderId="19" xfId="0" applyFont="1" applyFill="1" applyBorder="1" applyAlignment="1">
      <alignment horizontal="center" vertical="center"/>
    </xf>
    <xf numFmtId="173" fontId="2" fillId="5" borderId="24" xfId="0" applyNumberFormat="1" applyFont="1" applyFill="1" applyBorder="1" applyAlignment="1">
      <alignment horizontal="center" vertical="center"/>
    </xf>
    <xf numFmtId="2" fontId="2" fillId="4" borderId="24" xfId="0" applyNumberFormat="1" applyFont="1" applyFill="1" applyBorder="1" applyAlignment="1">
      <alignment horizontal="center" vertical="center"/>
    </xf>
    <xf numFmtId="173" fontId="58" fillId="4" borderId="24" xfId="0" applyNumberFormat="1" applyFont="1" applyFill="1" applyBorder="1" applyAlignment="1">
      <alignment horizontal="center" vertical="center"/>
    </xf>
    <xf numFmtId="2" fontId="58" fillId="33" borderId="24" xfId="0" applyNumberFormat="1" applyFont="1" applyFill="1" applyBorder="1" applyAlignment="1" applyProtection="1">
      <alignment horizontal="center" vertical="center"/>
      <protection locked="0"/>
    </xf>
    <xf numFmtId="2" fontId="58" fillId="35" borderId="24" xfId="0" applyNumberFormat="1" applyFont="1" applyFill="1" applyBorder="1" applyAlignment="1">
      <alignment horizontal="center" vertical="center"/>
    </xf>
    <xf numFmtId="165" fontId="58" fillId="35" borderId="24" xfId="0" applyNumberFormat="1" applyFont="1" applyFill="1" applyBorder="1" applyAlignment="1">
      <alignment horizontal="center" vertical="center"/>
    </xf>
    <xf numFmtId="172" fontId="58" fillId="4" borderId="24" xfId="0" applyNumberFormat="1" applyFont="1" applyFill="1" applyBorder="1" applyAlignment="1">
      <alignment horizontal="center" vertical="center"/>
    </xf>
    <xf numFmtId="172" fontId="58" fillId="5" borderId="24" xfId="0" applyNumberFormat="1" applyFont="1" applyFill="1" applyBorder="1" applyAlignment="1">
      <alignment horizontal="center" vertical="center"/>
    </xf>
    <xf numFmtId="0" fontId="58" fillId="36" borderId="24" xfId="0" applyFont="1" applyFill="1" applyBorder="1" applyAlignment="1">
      <alignment vertical="center"/>
    </xf>
    <xf numFmtId="0" fontId="58" fillId="36" borderId="24" xfId="0" applyFont="1" applyFill="1" applyBorder="1" applyAlignment="1">
      <alignment horizontal="center" vertical="center"/>
    </xf>
    <xf numFmtId="0" fontId="58" fillId="33" borderId="24" xfId="0" applyFont="1" applyFill="1" applyBorder="1" applyAlignment="1">
      <alignment horizontal="center" vertical="center" wrapText="1"/>
    </xf>
    <xf numFmtId="0" fontId="58" fillId="33" borderId="24" xfId="0" applyFont="1" applyFill="1" applyBorder="1" applyAlignment="1">
      <alignment horizontal="center" vertical="center"/>
    </xf>
    <xf numFmtId="0" fontId="58" fillId="10" borderId="24" xfId="0" applyFont="1" applyFill="1" applyBorder="1" applyAlignment="1">
      <alignment horizontal="center" vertical="center" wrapText="1"/>
    </xf>
    <xf numFmtId="0" fontId="58" fillId="11" borderId="24" xfId="0" applyFont="1" applyFill="1" applyBorder="1" applyAlignment="1">
      <alignment horizontal="center" vertical="center" wrapText="1"/>
    </xf>
    <xf numFmtId="173" fontId="58" fillId="11" borderId="24" xfId="0" applyNumberFormat="1" applyFont="1" applyFill="1" applyBorder="1" applyAlignment="1" applyProtection="1">
      <alignment horizontal="center" vertical="center"/>
      <protection locked="0"/>
    </xf>
    <xf numFmtId="174" fontId="58" fillId="11" borderId="24" xfId="0" applyNumberFormat="1" applyFont="1" applyFill="1" applyBorder="1" applyAlignment="1" applyProtection="1">
      <alignment horizontal="center" vertical="center"/>
      <protection locked="0"/>
    </xf>
    <xf numFmtId="169" fontId="58" fillId="10" borderId="24" xfId="0" applyNumberFormat="1" applyFont="1" applyFill="1" applyBorder="1" applyAlignment="1" applyProtection="1">
      <alignment horizontal="center" vertical="center"/>
      <protection locked="0"/>
    </xf>
    <xf numFmtId="0" fontId="0" fillId="0" borderId="24" xfId="0" applyFont="1"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0" fillId="0" borderId="24" xfId="0" applyFill="1" applyBorder="1" applyAlignment="1" applyProtection="1">
      <alignment horizontal="center" vertical="center"/>
      <protection locked="0"/>
    </xf>
    <xf numFmtId="166" fontId="58" fillId="37" borderId="24" xfId="0" applyNumberFormat="1" applyFont="1" applyFill="1" applyBorder="1" applyAlignment="1">
      <alignment horizontal="center" vertical="center"/>
    </xf>
    <xf numFmtId="2" fontId="2" fillId="5" borderId="24" xfId="0" applyNumberFormat="1" applyFont="1" applyFill="1" applyBorder="1" applyAlignment="1">
      <alignment horizontal="center" vertical="center"/>
    </xf>
    <xf numFmtId="0" fontId="0" fillId="0" borderId="24" xfId="0" applyFont="1" applyFill="1" applyBorder="1" applyAlignment="1" applyProtection="1">
      <alignment horizontal="center" vertical="center"/>
      <protection locked="0"/>
    </xf>
    <xf numFmtId="0" fontId="60" fillId="33" borderId="24" xfId="0" applyFont="1" applyFill="1" applyBorder="1" applyAlignment="1">
      <alignment horizontal="center" vertical="center" wrapText="1"/>
    </xf>
    <xf numFmtId="177" fontId="58" fillId="11" borderId="28" xfId="0" applyNumberFormat="1" applyFont="1" applyFill="1" applyBorder="1" applyAlignment="1" applyProtection="1">
      <alignment horizontal="center" vertical="center"/>
      <protection locked="0"/>
    </xf>
    <xf numFmtId="178" fontId="58" fillId="4" borderId="21" xfId="0" applyNumberFormat="1" applyFont="1" applyFill="1" applyBorder="1" applyAlignment="1" applyProtection="1">
      <alignment horizontal="center" vertical="center" wrapText="1"/>
      <protection locked="0"/>
    </xf>
    <xf numFmtId="0" fontId="61" fillId="0" borderId="14" xfId="0" applyFont="1" applyFill="1" applyBorder="1" applyAlignment="1">
      <alignment horizontal="center" vertical="center" wrapText="1"/>
    </xf>
    <xf numFmtId="179" fontId="58" fillId="4" borderId="21" xfId="0" applyNumberFormat="1" applyFont="1" applyFill="1" applyBorder="1" applyAlignment="1" applyProtection="1">
      <alignment horizontal="center" vertical="center" wrapText="1"/>
      <protection locked="0"/>
    </xf>
    <xf numFmtId="0" fontId="45" fillId="38" borderId="0" xfId="44" applyFill="1" applyBorder="1" applyAlignment="1" applyProtection="1">
      <alignment horizontal="center" vertical="center"/>
      <protection locked="0"/>
    </xf>
    <xf numFmtId="0" fontId="5" fillId="4" borderId="29"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31" xfId="0" applyFont="1" applyFill="1" applyBorder="1" applyAlignment="1">
      <alignment horizontal="center" vertical="center"/>
    </xf>
    <xf numFmtId="0" fontId="45" fillId="4" borderId="29" xfId="44" applyFill="1" applyBorder="1" applyAlignment="1" applyProtection="1">
      <alignment horizontal="center" vertical="center"/>
      <protection locked="0"/>
    </xf>
    <xf numFmtId="0" fontId="45" fillId="4" borderId="30" xfId="44" applyFill="1" applyBorder="1" applyAlignment="1" applyProtection="1">
      <alignment horizontal="center" vertical="center"/>
      <protection locked="0"/>
    </xf>
    <xf numFmtId="0" fontId="45" fillId="4" borderId="31" xfId="44" applyFill="1" applyBorder="1" applyAlignment="1" applyProtection="1">
      <alignment horizontal="center" vertical="center"/>
      <protection locked="0"/>
    </xf>
    <xf numFmtId="0" fontId="0" fillId="4" borderId="32" xfId="0" applyFill="1" applyBorder="1" applyAlignment="1">
      <alignment horizontal="left" vertical="top" wrapText="1"/>
    </xf>
    <xf numFmtId="0" fontId="0" fillId="4" borderId="0" xfId="0" applyFill="1" applyBorder="1" applyAlignment="1">
      <alignment horizontal="left" vertical="top" wrapText="1"/>
    </xf>
    <xf numFmtId="0" fontId="0" fillId="4" borderId="33" xfId="0" applyFill="1" applyBorder="1" applyAlignment="1">
      <alignment horizontal="left" vertical="top" wrapText="1"/>
    </xf>
    <xf numFmtId="0" fontId="0" fillId="4" borderId="34" xfId="0" applyFill="1" applyBorder="1" applyAlignment="1">
      <alignment horizontal="left" vertical="top" wrapText="1"/>
    </xf>
    <xf numFmtId="0" fontId="0" fillId="4" borderId="35" xfId="0" applyFill="1" applyBorder="1" applyAlignment="1">
      <alignment horizontal="left" vertical="top" wrapText="1"/>
    </xf>
    <xf numFmtId="0" fontId="0" fillId="4" borderId="36" xfId="0" applyFill="1" applyBorder="1" applyAlignment="1">
      <alignment horizontal="left" vertical="top" wrapText="1"/>
    </xf>
    <xf numFmtId="0" fontId="0" fillId="4" borderId="20" xfId="0" applyFill="1" applyBorder="1" applyAlignment="1">
      <alignment horizontal="left" vertical="top" wrapText="1"/>
    </xf>
    <xf numFmtId="0" fontId="0" fillId="4" borderId="37" xfId="0" applyFill="1" applyBorder="1" applyAlignment="1">
      <alignment horizontal="left" vertical="top" wrapText="1"/>
    </xf>
    <xf numFmtId="0" fontId="0" fillId="4" borderId="38" xfId="0" applyFill="1" applyBorder="1" applyAlignment="1">
      <alignment horizontal="left" vertical="top" wrapText="1"/>
    </xf>
    <xf numFmtId="0" fontId="62" fillId="39" borderId="20" xfId="0" applyFont="1" applyFill="1" applyBorder="1" applyAlignment="1">
      <alignment horizontal="center" vertical="center"/>
    </xf>
    <xf numFmtId="0" fontId="62" fillId="39" borderId="37" xfId="0" applyFont="1" applyFill="1" applyBorder="1" applyAlignment="1">
      <alignment horizontal="center" vertical="center"/>
    </xf>
    <xf numFmtId="0" fontId="62" fillId="39" borderId="38" xfId="0" applyFont="1" applyFill="1" applyBorder="1" applyAlignment="1">
      <alignment horizontal="center" vertical="center"/>
    </xf>
    <xf numFmtId="0" fontId="62" fillId="34" borderId="29" xfId="0" applyFont="1" applyFill="1" applyBorder="1" applyAlignment="1">
      <alignment horizontal="center" vertical="center"/>
    </xf>
    <xf numFmtId="0" fontId="62" fillId="34" borderId="30" xfId="0" applyFont="1" applyFill="1" applyBorder="1" applyAlignment="1">
      <alignment horizontal="center" vertical="center"/>
    </xf>
    <xf numFmtId="0" fontId="62" fillId="34" borderId="31" xfId="0" applyFont="1" applyFill="1" applyBorder="1" applyAlignment="1">
      <alignment horizontal="center" vertical="center"/>
    </xf>
    <xf numFmtId="0" fontId="58" fillId="39" borderId="20" xfId="0" applyFont="1" applyFill="1" applyBorder="1" applyAlignment="1">
      <alignment horizontal="center" vertical="center"/>
    </xf>
    <xf numFmtId="0" fontId="58" fillId="39" borderId="37" xfId="0" applyFont="1" applyFill="1" applyBorder="1" applyAlignment="1">
      <alignment horizontal="center" vertical="center"/>
    </xf>
    <xf numFmtId="0" fontId="58" fillId="39" borderId="38" xfId="0" applyFont="1" applyFill="1" applyBorder="1" applyAlignment="1">
      <alignment horizontal="center" vertical="center"/>
    </xf>
    <xf numFmtId="0" fontId="58" fillId="39" borderId="34" xfId="0" applyFont="1" applyFill="1" applyBorder="1" applyAlignment="1">
      <alignment horizontal="center" vertical="center"/>
    </xf>
    <xf numFmtId="0" fontId="58" fillId="39" borderId="35" xfId="0" applyFont="1" applyFill="1" applyBorder="1" applyAlignment="1">
      <alignment horizontal="center" vertical="center"/>
    </xf>
    <xf numFmtId="0" fontId="58" fillId="39" borderId="36" xfId="0" applyFont="1" applyFill="1" applyBorder="1" applyAlignment="1">
      <alignment horizontal="center" vertical="center"/>
    </xf>
    <xf numFmtId="0" fontId="63" fillId="0" borderId="10" xfId="0" applyFont="1" applyFill="1" applyBorder="1" applyAlignment="1">
      <alignment horizontal="center"/>
    </xf>
    <xf numFmtId="0" fontId="64" fillId="0" borderId="10" xfId="0" applyFont="1" applyBorder="1" applyAlignment="1">
      <alignment horizontal="center"/>
    </xf>
    <xf numFmtId="0" fontId="64" fillId="0" borderId="12" xfId="0" applyFont="1" applyBorder="1" applyAlignment="1">
      <alignment horizontal="center"/>
    </xf>
    <xf numFmtId="0" fontId="65" fillId="0" borderId="11" xfId="0" applyFont="1" applyFill="1" applyBorder="1" applyAlignment="1">
      <alignment horizontal="center"/>
    </xf>
    <xf numFmtId="0" fontId="66" fillId="0" borderId="11" xfId="0" applyFont="1" applyFill="1" applyBorder="1" applyAlignment="1">
      <alignment horizontal="center"/>
    </xf>
    <xf numFmtId="0" fontId="61" fillId="0" borderId="22" xfId="0" applyFont="1" applyFill="1" applyBorder="1" applyAlignment="1">
      <alignment horizontal="center" vertical="center" wrapText="1"/>
    </xf>
    <xf numFmtId="0" fontId="61" fillId="0" borderId="39" xfId="0" applyFont="1" applyFill="1" applyBorder="1" applyAlignment="1">
      <alignment horizontal="center" vertical="center" wrapText="1"/>
    </xf>
    <xf numFmtId="0" fontId="67" fillId="0" borderId="39" xfId="0" applyFont="1" applyFill="1" applyBorder="1" applyAlignment="1">
      <alignment horizontal="center" vertical="center"/>
    </xf>
    <xf numFmtId="0" fontId="67" fillId="0" borderId="23" xfId="0" applyFont="1" applyFill="1" applyBorder="1" applyAlignment="1">
      <alignment horizontal="center" vertical="center"/>
    </xf>
    <xf numFmtId="0" fontId="68" fillId="0" borderId="15" xfId="0" applyFont="1" applyFill="1" applyBorder="1" applyAlignment="1">
      <alignment horizontal="center" vertical="center"/>
    </xf>
    <xf numFmtId="0" fontId="69" fillId="0" borderId="11" xfId="0" applyFont="1" applyFill="1" applyBorder="1" applyAlignment="1">
      <alignment horizontal="center"/>
    </xf>
    <xf numFmtId="0" fontId="69" fillId="0" borderId="11" xfId="0" applyFont="1" applyBorder="1" applyAlignment="1">
      <alignment horizontal="center"/>
    </xf>
    <xf numFmtId="0" fontId="69" fillId="0" borderId="13" xfId="0" applyFont="1" applyBorder="1" applyAlignment="1">
      <alignment horizontal="center"/>
    </xf>
    <xf numFmtId="0" fontId="68" fillId="0" borderId="40" xfId="0" applyFont="1" applyFill="1" applyBorder="1" applyAlignment="1">
      <alignment horizontal="center" vertical="center"/>
    </xf>
    <xf numFmtId="0" fontId="65" fillId="0" borderId="41" xfId="0" applyFont="1" applyFill="1" applyBorder="1" applyAlignment="1">
      <alignment horizontal="center"/>
    </xf>
    <xf numFmtId="0" fontId="69" fillId="0" borderId="41" xfId="0" applyFont="1" applyBorder="1" applyAlignment="1">
      <alignment horizontal="center"/>
    </xf>
    <xf numFmtId="0" fontId="69" fillId="0" borderId="41" xfId="0" applyFont="1" applyFill="1" applyBorder="1" applyAlignment="1">
      <alignment horizontal="center"/>
    </xf>
    <xf numFmtId="0" fontId="69" fillId="0" borderId="42" xfId="0" applyFont="1" applyBorder="1" applyAlignment="1">
      <alignment horizontal="center"/>
    </xf>
    <xf numFmtId="0" fontId="61" fillId="0" borderId="15" xfId="0" applyFont="1" applyFill="1" applyBorder="1" applyAlignment="1">
      <alignment horizontal="center" vertical="center" wrapText="1"/>
    </xf>
    <xf numFmtId="0" fontId="63" fillId="0" borderId="11" xfId="0" applyFont="1" applyFill="1" applyBorder="1" applyAlignment="1">
      <alignment horizontal="center"/>
    </xf>
    <xf numFmtId="0" fontId="70" fillId="0" borderId="11" xfId="0" applyFont="1" applyFill="1" applyBorder="1" applyAlignment="1">
      <alignment horizontal="center"/>
    </xf>
    <xf numFmtId="0" fontId="71" fillId="0" borderId="11" xfId="0" applyFont="1" applyFill="1" applyBorder="1" applyAlignment="1">
      <alignment horizontal="center"/>
    </xf>
    <xf numFmtId="0" fontId="64" fillId="0" borderId="11" xfId="0" applyFont="1" applyBorder="1" applyAlignment="1">
      <alignment horizontal="center"/>
    </xf>
    <xf numFmtId="0" fontId="64" fillId="0" borderId="13" xfId="0" applyFont="1" applyBorder="1" applyAlignment="1">
      <alignment horizontal="center"/>
    </xf>
    <xf numFmtId="0" fontId="58" fillId="40" borderId="22" xfId="0" applyFont="1" applyFill="1" applyBorder="1" applyAlignment="1">
      <alignment horizontal="center" vertical="center" wrapText="1"/>
    </xf>
    <xf numFmtId="2" fontId="58" fillId="40" borderId="24" xfId="0" applyNumberFormat="1" applyFont="1" applyFill="1" applyBorder="1" applyAlignment="1" applyProtection="1">
      <alignment horizontal="center" vertical="center"/>
      <protection locked="0"/>
    </xf>
    <xf numFmtId="180" fontId="0" fillId="41" borderId="24" xfId="0" applyNumberFormat="1" applyFill="1" applyBorder="1" applyAlignment="1" applyProtection="1">
      <alignment horizontal="center" vertical="center"/>
      <protection locked="0"/>
    </xf>
    <xf numFmtId="180" fontId="0" fillId="41" borderId="24" xfId="0" applyNumberFormat="1" applyFont="1" applyFill="1" applyBorder="1" applyAlignment="1" applyProtection="1">
      <alignment horizontal="center" vertic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theme="5" tint="-0.24993999302387238"/>
      </font>
    </dxf>
    <dxf>
      <font>
        <color theme="4" tint="-0.24993999302387238"/>
      </font>
    </dxf>
    <dxf>
      <font>
        <color theme="7" tint="-0.24993999302387238"/>
      </font>
    </dxf>
    <dxf>
      <font>
        <color theme="7" tint="-0.24993999302387238"/>
      </font>
      <border/>
    </dxf>
    <dxf>
      <font>
        <color theme="4" tint="-0.24993999302387238"/>
      </font>
      <border/>
    </dxf>
    <dxf>
      <font>
        <color theme="5" tint="-0.24993999302387238"/>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114300</xdr:rowOff>
    </xdr:from>
    <xdr:to>
      <xdr:col>10</xdr:col>
      <xdr:colOff>590550</xdr:colOff>
      <xdr:row>19</xdr:row>
      <xdr:rowOff>180975</xdr:rowOff>
    </xdr:to>
    <xdr:sp>
      <xdr:nvSpPr>
        <xdr:cNvPr id="1" name="ZoneTexte 1"/>
        <xdr:cNvSpPr txBox="1">
          <a:spLocks noChangeArrowheads="1"/>
        </xdr:cNvSpPr>
      </xdr:nvSpPr>
      <xdr:spPr>
        <a:xfrm>
          <a:off x="323850" y="114300"/>
          <a:ext cx="7886700" cy="3943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tint val="0"/>
                  <a:alpha val="0"/>
                </a:srgbClr>
              </a:solidFill>
              <a:latin typeface="Calibri"/>
              <a:ea typeface="Calibri"/>
              <a:cs typeface="Calibri"/>
            </a:rPr>
            <a:t>Dans l’optique de la préparation à l’épreuve de 3 X 500, il n’est pas forcément nécessaire de déterminer la VMA. Il apparait plus judicieux (et plus rentable au regard du nombre de séances disponibles) de déterminer l’allure spécifique de l’épreuve, qui peut être affinée ou révisée au fil des séances. 
</a:t>
          </a:r>
          <a:r>
            <a:rPr lang="en-US" cap="none" sz="1100" b="0" i="0" u="none" baseline="0">
              <a:solidFill>
                <a:srgbClr val="000000">
                  <a:tint val="0"/>
                  <a:alpha val="0"/>
                </a:srgbClr>
              </a:solidFill>
              <a:latin typeface="Calibri"/>
              <a:ea typeface="Calibri"/>
              <a:cs typeface="Calibri"/>
            </a:rPr>
            <a:t>
</a:t>
          </a:r>
          <a:r>
            <a:rPr lang="en-US" cap="none" sz="1100" b="0" i="0" u="none" baseline="0">
              <a:solidFill>
                <a:srgbClr val="000000">
                  <a:tint val="0"/>
                  <a:alpha val="0"/>
                </a:srgbClr>
              </a:solidFill>
              <a:latin typeface="Calibri"/>
              <a:ea typeface="Calibri"/>
              <a:cs typeface="Calibri"/>
            </a:rPr>
            <a:t>Il n’en demeure pas moins que la VMA reste une donnée essentielle pour fixer les allures sous-maximales (footing, récupération active entre les séries, footing de récupération…). Il est également indispensable que les élèves connaissent cette donnée s’ils souhaitent renforcer leur préparation en dehors du cours d’E.P.S..
</a:t>
          </a:r>
          <a:r>
            <a:rPr lang="en-US" cap="none" sz="1100" b="0" i="0" u="none" baseline="0">
              <a:solidFill>
                <a:srgbClr val="000000">
                  <a:tint val="0"/>
                  <a:alpha val="0"/>
                </a:srgbClr>
              </a:solidFill>
              <a:latin typeface="Calibri"/>
              <a:ea typeface="Calibri"/>
              <a:cs typeface="Calibri"/>
            </a:rPr>
            <a:t>
</a:t>
          </a:r>
          <a:r>
            <a:rPr lang="en-US" cap="none" sz="1100" b="0" i="0" u="none" baseline="0">
              <a:solidFill>
                <a:srgbClr val="000000">
                  <a:tint val="0"/>
                  <a:alpha val="0"/>
                </a:srgbClr>
              </a:solidFill>
              <a:latin typeface="Calibri"/>
              <a:ea typeface="Calibri"/>
              <a:cs typeface="Calibri"/>
            </a:rPr>
            <a:t>Cette feuille de calcul propose donc une approximation de la VMA en fonction de l’allure spécifique sur 500 m et permet d’afficher :
</a:t>
          </a:r>
          <a:r>
            <a:rPr lang="en-US" cap="none" sz="1100" b="0" i="0" u="none" baseline="0">
              <a:solidFill>
                <a:srgbClr val="000000">
                  <a:tint val="0"/>
                  <a:alpha val="0"/>
                </a:srgbClr>
              </a:solidFill>
              <a:latin typeface="Calibri"/>
              <a:ea typeface="Calibri"/>
              <a:cs typeface="Calibri"/>
            </a:rPr>
            <a:t>
</a:t>
          </a:r>
          <a:r>
            <a:rPr lang="en-US" cap="none" sz="1100" b="0" i="0" u="none" baseline="0">
              <a:solidFill>
                <a:srgbClr val="000000">
                  <a:tint val="0"/>
                  <a:alpha val="0"/>
                </a:srgbClr>
              </a:solidFill>
              <a:latin typeface="Calibri"/>
              <a:ea typeface="Calibri"/>
              <a:cs typeface="Calibri"/>
            </a:rPr>
            <a:t>- La VMA théorique
</a:t>
          </a:r>
          <a:r>
            <a:rPr lang="en-US" cap="none" sz="1100" b="0" i="0" u="none" baseline="0">
              <a:solidFill>
                <a:srgbClr val="000000">
                  <a:tint val="0"/>
                  <a:alpha val="0"/>
                </a:srgbClr>
              </a:solidFill>
              <a:latin typeface="Calibri"/>
              <a:ea typeface="Calibri"/>
              <a:cs typeface="Calibri"/>
            </a:rPr>
            <a:t>- La vitesse spécifique
</a:t>
          </a:r>
          <a:r>
            <a:rPr lang="en-US" cap="none" sz="1100" b="0" i="0" u="none" baseline="0">
              <a:solidFill>
                <a:srgbClr val="000000">
                  <a:tint val="0"/>
                  <a:alpha val="0"/>
                </a:srgbClr>
              </a:solidFill>
              <a:latin typeface="Calibri"/>
              <a:ea typeface="Calibri"/>
              <a:cs typeface="Calibri"/>
            </a:rPr>
            <a:t>- La note correspondante (sur 14) suivant le barème CAP-BEP
</a:t>
          </a:r>
          <a:r>
            <a:rPr lang="en-US" cap="none" sz="1100" b="0" i="0" u="none" baseline="0">
              <a:solidFill>
                <a:srgbClr val="000000">
                  <a:tint val="0"/>
                  <a:alpha val="0"/>
                </a:srgbClr>
              </a:solidFill>
              <a:latin typeface="Calibri"/>
              <a:ea typeface="Calibri"/>
              <a:cs typeface="Calibri"/>
            </a:rPr>
            <a:t>- Les temps de passage à allure spécifique sur 5 distances au choix 
</a:t>
          </a:r>
          <a:r>
            <a:rPr lang="en-US" cap="none" sz="1100" b="0" i="0" u="none" baseline="0">
              <a:solidFill>
                <a:srgbClr val="000000">
                  <a:tint val="0"/>
                  <a:alpha val="0"/>
                </a:srgbClr>
              </a:solidFill>
              <a:latin typeface="Calibri"/>
              <a:ea typeface="Calibri"/>
              <a:cs typeface="Calibri"/>
            </a:rPr>
            <a:t>- Les distances sur 2 temps de course au choix à allure spécifique
</a:t>
          </a:r>
          <a:r>
            <a:rPr lang="en-US" cap="none" sz="1100" b="0" i="0" u="none" baseline="0">
              <a:solidFill>
                <a:srgbClr val="000000">
                  <a:tint val="0"/>
                  <a:alpha val="0"/>
                </a:srgbClr>
              </a:solidFill>
              <a:latin typeface="Calibri"/>
              <a:ea typeface="Calibri"/>
              <a:cs typeface="Calibri"/>
            </a:rPr>
            <a:t>- Les temps de passage à 3 pourcentages de VMA au choix sur 3 distances au choix 
</a:t>
          </a:r>
          <a:r>
            <a:rPr lang="en-US" cap="none" sz="1100" b="0" i="0" u="none" baseline="0">
              <a:solidFill>
                <a:srgbClr val="000000">
                  <a:tint val="0"/>
                  <a:alpha val="0"/>
                </a:srgbClr>
              </a:solidFill>
              <a:latin typeface="Calibri"/>
              <a:ea typeface="Calibri"/>
              <a:cs typeface="Calibri"/>
            </a:rPr>
            <a:t>- La distance sur 1 temps de course au choix à un pourcentage de VMA au choix
</a:t>
          </a:r>
          <a:r>
            <a:rPr lang="en-US" cap="none" sz="1100" b="0" i="0" u="none" baseline="0">
              <a:solidFill>
                <a:srgbClr val="000000">
                  <a:tint val="0"/>
                  <a:alpha val="0"/>
                </a:srgbClr>
              </a:solidFill>
              <a:latin typeface="Calibri"/>
              <a:ea typeface="Calibri"/>
              <a:cs typeface="Calibri"/>
            </a:rPr>
            <a:t>
</a:t>
          </a:r>
          <a:r>
            <a:rPr lang="en-US" cap="none" sz="1100" b="1" i="0" u="none" baseline="0">
              <a:solidFill>
                <a:srgbClr val="FF0000"/>
              </a:solidFill>
              <a:latin typeface="Calibri"/>
              <a:ea typeface="Calibri"/>
              <a:cs typeface="Calibri"/>
            </a:rPr>
            <a:t>Rentrer les temps sous la forme : mss =&gt; 2'14" se rentre 214
</a:t>
          </a:r>
          <a:r>
            <a:rPr lang="en-US" cap="none" sz="1100" b="0"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Attention</a:t>
          </a:r>
          <a:r>
            <a:rPr lang="en-US" cap="none" sz="1100" b="0" i="0" u="none" baseline="0">
              <a:solidFill>
                <a:srgbClr val="000000">
                  <a:tint val="0"/>
                  <a:alpha val="0"/>
                </a:srgbClr>
              </a:solidFill>
              <a:latin typeface="Calibri"/>
              <a:ea typeface="Calibri"/>
              <a:cs typeface="Calibri"/>
            </a:rPr>
            <a:t> : seul un test de VMA scientifiquement</a:t>
          </a:r>
          <a:r>
            <a:rPr lang="en-US" cap="none" sz="1100" b="0" i="0" u="none" baseline="0">
              <a:solidFill>
                <a:srgbClr val="000000">
                  <a:tint val="0"/>
                  <a:alpha val="0"/>
                </a:srgbClr>
              </a:solidFill>
              <a:latin typeface="Calibri"/>
              <a:ea typeface="Calibri"/>
              <a:cs typeface="Calibri"/>
            </a:rPr>
            <a:t> reconnu peut donner un résultat fiable. Ce tableau ne doit pas être utilisé pour fixer des objectifs sur une épreuve autre que le 3X500.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rederic.mougin@ac-creteil.fr?subject=Un%20temps%20au%20500%20quelle%20VMA%20?"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frederic.mougin@ac-creteil.fr?subject=Question%20concernant%20%22Une%20VMA%20quel%20temps%20au%203X500%22"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frederic.mougin@ac-creteil.fr?subject=Question%20concernant%20%22Une%20VMA%20quel%20temps%20au%203X500%22"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D21:G21"/>
  <sheetViews>
    <sheetView showGridLines="0" tabSelected="1" zoomScalePageLayoutView="0" workbookViewId="0" topLeftCell="A1">
      <selection activeCell="E28" sqref="E28"/>
    </sheetView>
  </sheetViews>
  <sheetFormatPr defaultColWidth="11.421875" defaultRowHeight="15"/>
  <sheetData>
    <row r="19" ht="35.25" customHeight="1"/>
    <row r="20" ht="51" customHeight="1"/>
    <row r="21" spans="4:7" ht="15">
      <c r="D21" s="58" t="s">
        <v>13</v>
      </c>
      <c r="E21" s="58"/>
      <c r="F21" s="58"/>
      <c r="G21" s="58"/>
    </row>
  </sheetData>
  <sheetProtection sheet="1" objects="1" scenarios="1"/>
  <mergeCells count="1">
    <mergeCell ref="D21:G21"/>
  </mergeCells>
  <hyperlinks>
    <hyperlink ref="D21:G21" r:id="rId1" display="Pour toute question : frederic.mougin@ac-creteil.fr"/>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codeName="Feuil1">
    <pageSetUpPr fitToPage="1"/>
  </sheetPr>
  <dimension ref="A1:AA52"/>
  <sheetViews>
    <sheetView zoomScale="80" zoomScaleNormal="80" zoomScalePageLayoutView="0" workbookViewId="0" topLeftCell="A1">
      <selection activeCell="C5" sqref="C5"/>
    </sheetView>
  </sheetViews>
  <sheetFormatPr defaultColWidth="11.421875" defaultRowHeight="15"/>
  <cols>
    <col min="1" max="1" width="19.140625" style="1" customWidth="1"/>
    <col min="2" max="2" width="17.28125" style="1" customWidth="1"/>
    <col min="3" max="3" width="9.28125" style="1" customWidth="1"/>
    <col min="4" max="5" width="9.57421875" style="1" customWidth="1"/>
    <col min="6" max="6" width="10.421875" style="1" hidden="1" customWidth="1"/>
    <col min="7" max="7" width="14.00390625" style="1" hidden="1" customWidth="1"/>
    <col min="8" max="8" width="14.00390625" style="1" customWidth="1"/>
    <col min="9" max="11" width="13.00390625" style="2" customWidth="1"/>
    <col min="12" max="12" width="9.7109375" style="1" customWidth="1"/>
    <col min="13" max="13" width="9.8515625" style="1" customWidth="1"/>
    <col min="14" max="17" width="9.57421875" style="1" customWidth="1"/>
    <col min="18" max="18" width="8.8515625" style="1" customWidth="1"/>
    <col min="19" max="19" width="13.00390625" style="1" customWidth="1"/>
    <col min="20" max="20" width="12.140625" style="1" customWidth="1"/>
    <col min="21" max="21" width="12.28125" style="1" customWidth="1"/>
    <col min="22" max="22" width="11.421875" style="1" customWidth="1"/>
    <col min="23" max="23" width="9.140625" style="1" customWidth="1"/>
    <col min="24" max="26" width="11.421875" style="1" customWidth="1"/>
    <col min="27" max="27" width="17.7109375" style="1" customWidth="1"/>
    <col min="28" max="16384" width="11.421875" style="1" customWidth="1"/>
  </cols>
  <sheetData>
    <row r="1" spans="12:22" ht="26.25" customHeight="1" thickBot="1">
      <c r="L1" s="74" t="s">
        <v>21</v>
      </c>
      <c r="M1" s="75"/>
      <c r="N1" s="75"/>
      <c r="O1" s="75"/>
      <c r="P1" s="75"/>
      <c r="Q1" s="75"/>
      <c r="R1" s="76"/>
      <c r="S1" s="77" t="s">
        <v>22</v>
      </c>
      <c r="T1" s="78"/>
      <c r="U1" s="78"/>
      <c r="V1" s="79"/>
    </row>
    <row r="2" spans="12:27" ht="15" customHeight="1" thickBot="1">
      <c r="L2" s="80" t="s">
        <v>23</v>
      </c>
      <c r="M2" s="81"/>
      <c r="N2" s="81"/>
      <c r="O2" s="81"/>
      <c r="P2" s="82"/>
      <c r="Q2" s="80" t="s">
        <v>24</v>
      </c>
      <c r="R2" s="82"/>
      <c r="S2" s="27" t="s">
        <v>11</v>
      </c>
      <c r="T2" s="27" t="s">
        <v>11</v>
      </c>
      <c r="U2" s="27" t="s">
        <v>11</v>
      </c>
      <c r="V2" s="29" t="s">
        <v>18</v>
      </c>
      <c r="X2" s="59" t="s">
        <v>12</v>
      </c>
      <c r="Y2" s="60"/>
      <c r="Z2" s="60"/>
      <c r="AA2" s="61"/>
    </row>
    <row r="3" spans="12:27" ht="15.75" customHeight="1" thickBot="1">
      <c r="L3" s="83"/>
      <c r="M3" s="84"/>
      <c r="N3" s="84"/>
      <c r="O3" s="84"/>
      <c r="P3" s="85"/>
      <c r="Q3" s="83"/>
      <c r="R3" s="85"/>
      <c r="S3" s="28">
        <v>400</v>
      </c>
      <c r="T3" s="28">
        <v>700</v>
      </c>
      <c r="U3" s="55">
        <v>1000</v>
      </c>
      <c r="V3" s="57">
        <v>30</v>
      </c>
      <c r="X3" s="71" t="s">
        <v>16</v>
      </c>
      <c r="Y3" s="72"/>
      <c r="Z3" s="72"/>
      <c r="AA3" s="73"/>
    </row>
    <row r="4" spans="1:27" s="9" customFormat="1" ht="39" customHeight="1" thickBot="1">
      <c r="A4" s="38" t="s">
        <v>2</v>
      </c>
      <c r="B4" s="38" t="s">
        <v>3</v>
      </c>
      <c r="C4" s="39" t="s">
        <v>8</v>
      </c>
      <c r="D4" s="39" t="s">
        <v>9</v>
      </c>
      <c r="E4" s="17" t="s">
        <v>0</v>
      </c>
      <c r="F4" s="110" t="s">
        <v>0</v>
      </c>
      <c r="G4" s="18" t="s">
        <v>7</v>
      </c>
      <c r="H4" s="13" t="s">
        <v>10</v>
      </c>
      <c r="I4" s="14" t="s">
        <v>1</v>
      </c>
      <c r="J4" s="15" t="s">
        <v>15</v>
      </c>
      <c r="K4" s="19" t="s">
        <v>25</v>
      </c>
      <c r="L4" s="20">
        <v>100</v>
      </c>
      <c r="M4" s="21">
        <v>200</v>
      </c>
      <c r="N4" s="21">
        <v>300</v>
      </c>
      <c r="O4" s="22">
        <v>400</v>
      </c>
      <c r="P4" s="23">
        <v>500</v>
      </c>
      <c r="Q4" s="54">
        <v>6</v>
      </c>
      <c r="R4" s="54">
        <v>30</v>
      </c>
      <c r="S4" s="24">
        <v>70</v>
      </c>
      <c r="T4" s="25">
        <v>80</v>
      </c>
      <c r="U4" s="26">
        <v>90</v>
      </c>
      <c r="V4" s="26">
        <v>110</v>
      </c>
      <c r="X4" s="65"/>
      <c r="Y4" s="66"/>
      <c r="Z4" s="66"/>
      <c r="AA4" s="67"/>
    </row>
    <row r="5" spans="1:27" ht="15.75" customHeight="1" thickBot="1">
      <c r="A5" s="47"/>
      <c r="B5" s="48"/>
      <c r="C5" s="49"/>
      <c r="D5" s="49"/>
      <c r="E5" s="112"/>
      <c r="F5" s="111">
        <f>IF(E5&lt;&gt;"",INT(E5/100)+(E5/100-(INT(E5/100))),"")</f>
      </c>
      <c r="G5" s="34" t="e">
        <f aca="true" t="shared" si="0" ref="G5:G10">(INT(F5)*60+((F5-INT(F5))*100))*3</f>
        <v>#VALUE!</v>
      </c>
      <c r="H5" s="35" t="str">
        <f aca="true" t="shared" si="1" ref="H5:H36">IF(F5="","Temps ?",(LOOKUP(($G5/3),pourc)))</f>
        <v>Temps ?</v>
      </c>
      <c r="I5" s="36" t="str">
        <f aca="true" t="shared" si="2" ref="I5:I36">IF(F5="","Temps ?",((500/(G5/3)*3.6)/(LOOKUP(($G5/3),pourc)/100)))</f>
        <v>Temps ?</v>
      </c>
      <c r="J5" s="37" t="str">
        <f>IF(F5="","Temps ?",(1500/G5)*3.6)</f>
        <v>Temps ?</v>
      </c>
      <c r="K5" s="50" t="str">
        <f>IF($C5="","Sexe ?",IF($F5="","Temps ?",IF(OR($C5="M",$C5="G"),LOOKUP(G5,barg),IF($C5="F",LOOKUP(G5,barf),"M ou F"))))</f>
        <v>Sexe ?</v>
      </c>
      <c r="L5" s="51" t="str">
        <f>IF($F5="","Temps ?",INT(((3600/(($I5*($H5/100))*1000))*L$4)/60)&amp;"'"&amp;TEXT(MOD(((3600/(($I5*($H5/100))*1000))*L$4),60),"00"))</f>
        <v>Temps ?</v>
      </c>
      <c r="M5" s="51" t="str">
        <f>IF($F5="","Temps ?",INT(((3600/(($I5*($H5/100))*1000))*M$4)/60)&amp;"'"&amp;TEXT(MOD(((3600/(($I5*($H5/100))*1000))*M$4),60),"00"))</f>
        <v>Temps ?</v>
      </c>
      <c r="N5" s="51" t="str">
        <f>IF($F5="","Temps ?",INT(((3600/(($I5*($H5/100))*1000))*N$4)/60)&amp;"'"&amp;TEXT(MOD(((3600/(($I5*($H5/100))*1000))*N$4),60),"00"))</f>
        <v>Temps ?</v>
      </c>
      <c r="O5" s="51" t="str">
        <f>IF($F5="","Temps ?",INT(((3600/(($I5*($H5/100))*1000))*O$4)/60)&amp;"'"&amp;TEXT(MOD(((3600/(($I5*($H5/100))*1000))*O$4),60),"00"))</f>
        <v>Temps ?</v>
      </c>
      <c r="P5" s="51" t="str">
        <f>IF($F5="","Temps ?",INT(((3600/(($I5*($H5/100))*1000))*P$4)/60)&amp;"'"&amp;TEXT(MOD(((3600/(($I5*($H5/100))*1000))*P$4),60),"00"))</f>
        <v>Temps ?</v>
      </c>
      <c r="Q5" s="30" t="str">
        <f>IF($F5="","Temps ?",(500/($G5/3))*Q$4)</f>
        <v>Temps ?</v>
      </c>
      <c r="R5" s="30" t="str">
        <f>IF($F5="","Temps ?",(500/($G5/3))*R$4)</f>
        <v>Temps ?</v>
      </c>
      <c r="S5" s="31" t="str">
        <f>IF($F5="","Temps ?",INT(((3600/(($I5*(S$4/100))*1000))*S$3)/60)&amp;"'"&amp;TEXT(INT(MOD((3600/($I5*(S$4/100)*1000))*S$3,60)),"00"))</f>
        <v>Temps ?</v>
      </c>
      <c r="T5" s="31" t="str">
        <f aca="true" t="shared" si="3" ref="T5:U20">IF($F5="","Temps ?",INT(((3600/(($I5*(T$4/100))*1000))*T$3)/60)+(((((3600/(($I5*(T$4/100))*1000))*T$3)/60)-INT(((3600/(($I5*(T$4/100))*1000))*T$3)/60))/100*60))</f>
        <v>Temps ?</v>
      </c>
      <c r="U5" s="31" t="str">
        <f t="shared" si="3"/>
        <v>Temps ?</v>
      </c>
      <c r="V5" s="32" t="str">
        <f>IF($F5="","Temps ?",(($I5*1000)*(V$4/100))/3600*V$3)</f>
        <v>Temps ?</v>
      </c>
      <c r="X5" s="65"/>
      <c r="Y5" s="66"/>
      <c r="Z5" s="66"/>
      <c r="AA5" s="67"/>
    </row>
    <row r="6" spans="1:27" ht="15.75" customHeight="1" thickBot="1">
      <c r="A6" s="47"/>
      <c r="B6" s="47"/>
      <c r="C6" s="49"/>
      <c r="D6" s="52"/>
      <c r="E6" s="113"/>
      <c r="F6" s="111">
        <f aca="true" t="shared" si="4" ref="F6:F52">IF(E6&lt;&gt;"",INT(E6/100)+(E6/100-(INT(E6/100))),"")</f>
      </c>
      <c r="G6" s="34" t="e">
        <f t="shared" si="0"/>
        <v>#VALUE!</v>
      </c>
      <c r="H6" s="35" t="str">
        <f t="shared" si="1"/>
        <v>Temps ?</v>
      </c>
      <c r="I6" s="36" t="str">
        <f t="shared" si="2"/>
        <v>Temps ?</v>
      </c>
      <c r="J6" s="37" t="str">
        <f aca="true" t="shared" si="5" ref="J6:J52">IF(F6="","Temps ?",(1500/G6)*3.6)</f>
        <v>Temps ?</v>
      </c>
      <c r="K6" s="50" t="str">
        <f>IF($C6="","Sexe ?",IF($F6="","Temps ?",IF(OR($C6="M",$C6="G"),LOOKUP(G6,barg),IF($C6="F",LOOKUP(G6,barf),"M ou F"))))</f>
        <v>Sexe ?</v>
      </c>
      <c r="L6" s="51" t="str">
        <f aca="true" t="shared" si="6" ref="L6:P21">IF($F6="","Temps ?",INT(((3600/(($I6*($H6/100))*1000))*L$4)/60)&amp;"'"&amp;TEXT(MOD(((3600/(($I6*($H6/100))*1000))*L$4),60),"00"))</f>
        <v>Temps ?</v>
      </c>
      <c r="M6" s="51" t="str">
        <f t="shared" si="6"/>
        <v>Temps ?</v>
      </c>
      <c r="N6" s="51" t="str">
        <f t="shared" si="6"/>
        <v>Temps ?</v>
      </c>
      <c r="O6" s="51" t="str">
        <f t="shared" si="6"/>
        <v>Temps ?</v>
      </c>
      <c r="P6" s="51" t="str">
        <f t="shared" si="6"/>
        <v>Temps ?</v>
      </c>
      <c r="Q6" s="30" t="str">
        <f aca="true" t="shared" si="7" ref="Q6:R52">IF($F6="","Temps ?",(500/($G6/3))*Q$4)</f>
        <v>Temps ?</v>
      </c>
      <c r="R6" s="30" t="str">
        <f t="shared" si="7"/>
        <v>Temps ?</v>
      </c>
      <c r="S6" s="31" t="str">
        <f aca="true" t="shared" si="8" ref="S6:S52">IF($F6="","Temps ?",INT(((3600/(($I6*(S$4/100))*1000))*S$3)/60)&amp;"'"&amp;TEXT(INT(MOD((3600/($I6*(S$4/100)*1000))*S$3,60)),"00"))</f>
        <v>Temps ?</v>
      </c>
      <c r="T6" s="31" t="str">
        <f t="shared" si="3"/>
        <v>Temps ?</v>
      </c>
      <c r="U6" s="31" t="str">
        <f t="shared" si="3"/>
        <v>Temps ?</v>
      </c>
      <c r="V6" s="32" t="str">
        <f aca="true" t="shared" si="9" ref="V6:V52">IF($F6="","Temps ?",(($I6*1000)*(V$4/100))/3600*V$3)</f>
        <v>Temps ?</v>
      </c>
      <c r="X6" s="65"/>
      <c r="Y6" s="66"/>
      <c r="Z6" s="66"/>
      <c r="AA6" s="67"/>
    </row>
    <row r="7" spans="1:27" ht="15.75" customHeight="1" thickBot="1">
      <c r="A7" s="47"/>
      <c r="B7" s="47"/>
      <c r="C7" s="52"/>
      <c r="D7" s="52"/>
      <c r="E7" s="113"/>
      <c r="F7" s="111">
        <f t="shared" si="4"/>
      </c>
      <c r="G7" s="34" t="e">
        <f t="shared" si="0"/>
        <v>#VALUE!</v>
      </c>
      <c r="H7" s="35" t="str">
        <f t="shared" si="1"/>
        <v>Temps ?</v>
      </c>
      <c r="I7" s="36" t="str">
        <f t="shared" si="2"/>
        <v>Temps ?</v>
      </c>
      <c r="J7" s="37" t="str">
        <f t="shared" si="5"/>
        <v>Temps ?</v>
      </c>
      <c r="K7" s="50" t="str">
        <f>IF($C7="","Sexe ?",IF($F7="","Temps ?",IF(OR($C7="M",$C7="G"),LOOKUP(G7,barg),IF($C7="F",LOOKUP(G7,barf),"M ou F"))))</f>
        <v>Sexe ?</v>
      </c>
      <c r="L7" s="51" t="str">
        <f t="shared" si="6"/>
        <v>Temps ?</v>
      </c>
      <c r="M7" s="51" t="str">
        <f t="shared" si="6"/>
        <v>Temps ?</v>
      </c>
      <c r="N7" s="51" t="str">
        <f t="shared" si="6"/>
        <v>Temps ?</v>
      </c>
      <c r="O7" s="51" t="str">
        <f t="shared" si="6"/>
        <v>Temps ?</v>
      </c>
      <c r="P7" s="51" t="str">
        <f t="shared" si="6"/>
        <v>Temps ?</v>
      </c>
      <c r="Q7" s="30" t="str">
        <f t="shared" si="7"/>
        <v>Temps ?</v>
      </c>
      <c r="R7" s="30" t="str">
        <f t="shared" si="7"/>
        <v>Temps ?</v>
      </c>
      <c r="S7" s="31" t="str">
        <f t="shared" si="8"/>
        <v>Temps ?</v>
      </c>
      <c r="T7" s="31" t="str">
        <f t="shared" si="3"/>
        <v>Temps ?</v>
      </c>
      <c r="U7" s="31" t="str">
        <f t="shared" si="3"/>
        <v>Temps ?</v>
      </c>
      <c r="V7" s="32" t="str">
        <f t="shared" si="9"/>
        <v>Temps ?</v>
      </c>
      <c r="X7" s="65" t="s">
        <v>14</v>
      </c>
      <c r="Y7" s="66"/>
      <c r="Z7" s="66"/>
      <c r="AA7" s="67"/>
    </row>
    <row r="8" spans="1:27" ht="15.75" customHeight="1" thickBot="1">
      <c r="A8" s="47"/>
      <c r="B8" s="47"/>
      <c r="C8" s="49"/>
      <c r="D8" s="52"/>
      <c r="E8" s="113"/>
      <c r="F8" s="111">
        <f t="shared" si="4"/>
      </c>
      <c r="G8" s="34" t="e">
        <f t="shared" si="0"/>
        <v>#VALUE!</v>
      </c>
      <c r="H8" s="35" t="str">
        <f t="shared" si="1"/>
        <v>Temps ?</v>
      </c>
      <c r="I8" s="36" t="str">
        <f t="shared" si="2"/>
        <v>Temps ?</v>
      </c>
      <c r="J8" s="37" t="str">
        <f t="shared" si="5"/>
        <v>Temps ?</v>
      </c>
      <c r="K8" s="50" t="str">
        <f>IF($C8="","Sexe ?",IF($F8="","Temps ?",IF(OR($C8="M",$C8="G"),LOOKUP(G8,barg),IF($C8="F",LOOKUP(G8,barf),"M ou F"))))</f>
        <v>Sexe ?</v>
      </c>
      <c r="L8" s="51" t="str">
        <f t="shared" si="6"/>
        <v>Temps ?</v>
      </c>
      <c r="M8" s="51" t="str">
        <f t="shared" si="6"/>
        <v>Temps ?</v>
      </c>
      <c r="N8" s="51" t="str">
        <f t="shared" si="6"/>
        <v>Temps ?</v>
      </c>
      <c r="O8" s="51" t="str">
        <f t="shared" si="6"/>
        <v>Temps ?</v>
      </c>
      <c r="P8" s="51" t="str">
        <f t="shared" si="6"/>
        <v>Temps ?</v>
      </c>
      <c r="Q8" s="30" t="str">
        <f t="shared" si="7"/>
        <v>Temps ?</v>
      </c>
      <c r="R8" s="30" t="str">
        <f t="shared" si="7"/>
        <v>Temps ?</v>
      </c>
      <c r="S8" s="31" t="str">
        <f t="shared" si="8"/>
        <v>Temps ?</v>
      </c>
      <c r="T8" s="31" t="str">
        <f t="shared" si="3"/>
        <v>Temps ?</v>
      </c>
      <c r="U8" s="31" t="str">
        <f t="shared" si="3"/>
        <v>Temps ?</v>
      </c>
      <c r="V8" s="32" t="str">
        <f t="shared" si="9"/>
        <v>Temps ?</v>
      </c>
      <c r="X8" s="65"/>
      <c r="Y8" s="66"/>
      <c r="Z8" s="66"/>
      <c r="AA8" s="67"/>
    </row>
    <row r="9" spans="1:27" ht="15.75" customHeight="1" thickBot="1">
      <c r="A9" s="47"/>
      <c r="B9" s="47"/>
      <c r="C9" s="52"/>
      <c r="D9" s="52"/>
      <c r="E9" s="113"/>
      <c r="F9" s="111">
        <f t="shared" si="4"/>
      </c>
      <c r="G9" s="34" t="e">
        <f t="shared" si="0"/>
        <v>#VALUE!</v>
      </c>
      <c r="H9" s="35" t="str">
        <f t="shared" si="1"/>
        <v>Temps ?</v>
      </c>
      <c r="I9" s="36" t="str">
        <f t="shared" si="2"/>
        <v>Temps ?</v>
      </c>
      <c r="J9" s="37" t="str">
        <f t="shared" si="5"/>
        <v>Temps ?</v>
      </c>
      <c r="K9" s="50" t="str">
        <f>IF($C9="","Sexe ?",IF($F9="","Temps ?",IF(OR($C9="M",$C9="G"),LOOKUP(G9,barg),IF($C9="F",LOOKUP(G9,barf),"M ou F"))))</f>
        <v>Sexe ?</v>
      </c>
      <c r="L9" s="51" t="str">
        <f t="shared" si="6"/>
        <v>Temps ?</v>
      </c>
      <c r="M9" s="51" t="str">
        <f t="shared" si="6"/>
        <v>Temps ?</v>
      </c>
      <c r="N9" s="51" t="str">
        <f t="shared" si="6"/>
        <v>Temps ?</v>
      </c>
      <c r="O9" s="51" t="str">
        <f t="shared" si="6"/>
        <v>Temps ?</v>
      </c>
      <c r="P9" s="51" t="str">
        <f t="shared" si="6"/>
        <v>Temps ?</v>
      </c>
      <c r="Q9" s="30" t="str">
        <f t="shared" si="7"/>
        <v>Temps ?</v>
      </c>
      <c r="R9" s="30" t="str">
        <f t="shared" si="7"/>
        <v>Temps ?</v>
      </c>
      <c r="S9" s="31" t="str">
        <f t="shared" si="8"/>
        <v>Temps ?</v>
      </c>
      <c r="T9" s="31" t="str">
        <f t="shared" si="3"/>
        <v>Temps ?</v>
      </c>
      <c r="U9" s="31" t="str">
        <f t="shared" si="3"/>
        <v>Temps ?</v>
      </c>
      <c r="V9" s="32" t="str">
        <f t="shared" si="9"/>
        <v>Temps ?</v>
      </c>
      <c r="X9" s="68"/>
      <c r="Y9" s="69"/>
      <c r="Z9" s="69"/>
      <c r="AA9" s="70"/>
    </row>
    <row r="10" spans="1:27" ht="15.75" customHeight="1" thickBot="1">
      <c r="A10" s="47"/>
      <c r="B10" s="47"/>
      <c r="C10" s="52"/>
      <c r="D10" s="52"/>
      <c r="E10" s="113"/>
      <c r="F10" s="111">
        <f t="shared" si="4"/>
      </c>
      <c r="G10" s="34" t="e">
        <f t="shared" si="0"/>
        <v>#VALUE!</v>
      </c>
      <c r="H10" s="35" t="str">
        <f t="shared" si="1"/>
        <v>Temps ?</v>
      </c>
      <c r="I10" s="36" t="str">
        <f t="shared" si="2"/>
        <v>Temps ?</v>
      </c>
      <c r="J10" s="37" t="str">
        <f t="shared" si="5"/>
        <v>Temps ?</v>
      </c>
      <c r="K10" s="50" t="str">
        <f>IF($C10="","Sexe ?",IF($F10="","Temps ?",IF(OR($C10="M",$C10="G"),LOOKUP(G10,barg),IF($C10="F",LOOKUP(G10,barf),"M ou F"))))</f>
        <v>Sexe ?</v>
      </c>
      <c r="L10" s="51" t="str">
        <f t="shared" si="6"/>
        <v>Temps ?</v>
      </c>
      <c r="M10" s="51" t="str">
        <f t="shared" si="6"/>
        <v>Temps ?</v>
      </c>
      <c r="N10" s="51" t="str">
        <f t="shared" si="6"/>
        <v>Temps ?</v>
      </c>
      <c r="O10" s="51" t="str">
        <f t="shared" si="6"/>
        <v>Temps ?</v>
      </c>
      <c r="P10" s="51" t="str">
        <f t="shared" si="6"/>
        <v>Temps ?</v>
      </c>
      <c r="Q10" s="30" t="str">
        <f t="shared" si="7"/>
        <v>Temps ?</v>
      </c>
      <c r="R10" s="30" t="str">
        <f t="shared" si="7"/>
        <v>Temps ?</v>
      </c>
      <c r="S10" s="31" t="str">
        <f t="shared" si="8"/>
        <v>Temps ?</v>
      </c>
      <c r="T10" s="31" t="str">
        <f t="shared" si="3"/>
        <v>Temps ?</v>
      </c>
      <c r="U10" s="31" t="str">
        <f t="shared" si="3"/>
        <v>Temps ?</v>
      </c>
      <c r="V10" s="32" t="str">
        <f t="shared" si="9"/>
        <v>Temps ?</v>
      </c>
      <c r="X10" s="62" t="s">
        <v>13</v>
      </c>
      <c r="Y10" s="63"/>
      <c r="Z10" s="63"/>
      <c r="AA10" s="64"/>
    </row>
    <row r="11" spans="1:22" ht="15.75" customHeight="1" thickBot="1">
      <c r="A11" s="47"/>
      <c r="B11" s="47"/>
      <c r="C11" s="52"/>
      <c r="D11" s="52"/>
      <c r="E11" s="113"/>
      <c r="F11" s="111">
        <f t="shared" si="4"/>
      </c>
      <c r="G11" s="34" t="e">
        <f aca="true" t="shared" si="10" ref="G11:G52">(INT(F11)*60+((F11-INT(F11))*100))*3</f>
        <v>#VALUE!</v>
      </c>
      <c r="H11" s="35" t="str">
        <f t="shared" si="1"/>
        <v>Temps ?</v>
      </c>
      <c r="I11" s="36" t="str">
        <f t="shared" si="2"/>
        <v>Temps ?</v>
      </c>
      <c r="J11" s="37" t="str">
        <f t="shared" si="5"/>
        <v>Temps ?</v>
      </c>
      <c r="K11" s="50" t="str">
        <f>IF($C11="","Sexe ?",IF($F11="","Temps ?",IF(OR($C11="M",$C11="G"),LOOKUP(G11,barg),IF($C11="F",LOOKUP(G11,barf),"M ou F"))))</f>
        <v>Sexe ?</v>
      </c>
      <c r="L11" s="51" t="str">
        <f t="shared" si="6"/>
        <v>Temps ?</v>
      </c>
      <c r="M11" s="51" t="str">
        <f t="shared" si="6"/>
        <v>Temps ?</v>
      </c>
      <c r="N11" s="51" t="str">
        <f t="shared" si="6"/>
        <v>Temps ?</v>
      </c>
      <c r="O11" s="51" t="str">
        <f t="shared" si="6"/>
        <v>Temps ?</v>
      </c>
      <c r="P11" s="51" t="str">
        <f t="shared" si="6"/>
        <v>Temps ?</v>
      </c>
      <c r="Q11" s="30" t="str">
        <f t="shared" si="7"/>
        <v>Temps ?</v>
      </c>
      <c r="R11" s="30" t="str">
        <f t="shared" si="7"/>
        <v>Temps ?</v>
      </c>
      <c r="S11" s="31" t="str">
        <f t="shared" si="8"/>
        <v>Temps ?</v>
      </c>
      <c r="T11" s="31" t="str">
        <f t="shared" si="3"/>
        <v>Temps ?</v>
      </c>
      <c r="U11" s="31" t="str">
        <f t="shared" si="3"/>
        <v>Temps ?</v>
      </c>
      <c r="V11" s="32" t="str">
        <f t="shared" si="9"/>
        <v>Temps ?</v>
      </c>
    </row>
    <row r="12" spans="1:22" ht="15.75" customHeight="1" thickBot="1">
      <c r="A12" s="47"/>
      <c r="B12" s="47"/>
      <c r="C12" s="52"/>
      <c r="D12" s="52"/>
      <c r="E12" s="113"/>
      <c r="F12" s="111">
        <f t="shared" si="4"/>
      </c>
      <c r="G12" s="34" t="e">
        <f t="shared" si="10"/>
        <v>#VALUE!</v>
      </c>
      <c r="H12" s="35" t="str">
        <f t="shared" si="1"/>
        <v>Temps ?</v>
      </c>
      <c r="I12" s="36" t="str">
        <f t="shared" si="2"/>
        <v>Temps ?</v>
      </c>
      <c r="J12" s="37" t="str">
        <f t="shared" si="5"/>
        <v>Temps ?</v>
      </c>
      <c r="K12" s="50" t="str">
        <f>IF($C12="","Sexe ?",IF($F12="","Temps ?",IF(OR($C12="M",$C12="G"),LOOKUP(G12,barg),IF($C12="F",LOOKUP(G12,barf),"M ou F"))))</f>
        <v>Sexe ?</v>
      </c>
      <c r="L12" s="51" t="str">
        <f t="shared" si="6"/>
        <v>Temps ?</v>
      </c>
      <c r="M12" s="51" t="str">
        <f t="shared" si="6"/>
        <v>Temps ?</v>
      </c>
      <c r="N12" s="51" t="str">
        <f t="shared" si="6"/>
        <v>Temps ?</v>
      </c>
      <c r="O12" s="51" t="str">
        <f t="shared" si="6"/>
        <v>Temps ?</v>
      </c>
      <c r="P12" s="51" t="str">
        <f t="shared" si="6"/>
        <v>Temps ?</v>
      </c>
      <c r="Q12" s="30" t="str">
        <f t="shared" si="7"/>
        <v>Temps ?</v>
      </c>
      <c r="R12" s="30" t="str">
        <f t="shared" si="7"/>
        <v>Temps ?</v>
      </c>
      <c r="S12" s="31" t="str">
        <f t="shared" si="8"/>
        <v>Temps ?</v>
      </c>
      <c r="T12" s="31" t="str">
        <f t="shared" si="3"/>
        <v>Temps ?</v>
      </c>
      <c r="U12" s="31" t="str">
        <f t="shared" si="3"/>
        <v>Temps ?</v>
      </c>
      <c r="V12" s="32" t="str">
        <f t="shared" si="9"/>
        <v>Temps ?</v>
      </c>
    </row>
    <row r="13" spans="1:22" ht="15.75" customHeight="1" thickBot="1">
      <c r="A13" s="47"/>
      <c r="B13" s="47"/>
      <c r="C13" s="52"/>
      <c r="D13" s="52"/>
      <c r="E13" s="113"/>
      <c r="F13" s="111">
        <f t="shared" si="4"/>
      </c>
      <c r="G13" s="34" t="e">
        <f t="shared" si="10"/>
        <v>#VALUE!</v>
      </c>
      <c r="H13" s="35" t="str">
        <f t="shared" si="1"/>
        <v>Temps ?</v>
      </c>
      <c r="I13" s="36" t="str">
        <f t="shared" si="2"/>
        <v>Temps ?</v>
      </c>
      <c r="J13" s="37" t="str">
        <f t="shared" si="5"/>
        <v>Temps ?</v>
      </c>
      <c r="K13" s="50" t="str">
        <f>IF($C13="","Sexe ?",IF($F13="","Temps ?",IF(OR($C13="M",$C13="G"),LOOKUP(G13,barg),IF($C13="F",LOOKUP(G13,barf),"M ou F"))))</f>
        <v>Sexe ?</v>
      </c>
      <c r="L13" s="51" t="str">
        <f t="shared" si="6"/>
        <v>Temps ?</v>
      </c>
      <c r="M13" s="51" t="str">
        <f t="shared" si="6"/>
        <v>Temps ?</v>
      </c>
      <c r="N13" s="51" t="str">
        <f t="shared" si="6"/>
        <v>Temps ?</v>
      </c>
      <c r="O13" s="51" t="str">
        <f t="shared" si="6"/>
        <v>Temps ?</v>
      </c>
      <c r="P13" s="51" t="str">
        <f t="shared" si="6"/>
        <v>Temps ?</v>
      </c>
      <c r="Q13" s="30" t="str">
        <f t="shared" si="7"/>
        <v>Temps ?</v>
      </c>
      <c r="R13" s="30" t="str">
        <f t="shared" si="7"/>
        <v>Temps ?</v>
      </c>
      <c r="S13" s="31" t="str">
        <f t="shared" si="8"/>
        <v>Temps ?</v>
      </c>
      <c r="T13" s="31" t="str">
        <f t="shared" si="3"/>
        <v>Temps ?</v>
      </c>
      <c r="U13" s="31" t="str">
        <f t="shared" si="3"/>
        <v>Temps ?</v>
      </c>
      <c r="V13" s="32" t="str">
        <f t="shared" si="9"/>
        <v>Temps ?</v>
      </c>
    </row>
    <row r="14" spans="1:22" ht="15.75" customHeight="1" thickBot="1">
      <c r="A14" s="47"/>
      <c r="B14" s="47"/>
      <c r="C14" s="52"/>
      <c r="D14" s="52"/>
      <c r="E14" s="113"/>
      <c r="F14" s="111">
        <f t="shared" si="4"/>
      </c>
      <c r="G14" s="34" t="e">
        <f t="shared" si="10"/>
        <v>#VALUE!</v>
      </c>
      <c r="H14" s="35" t="str">
        <f t="shared" si="1"/>
        <v>Temps ?</v>
      </c>
      <c r="I14" s="36" t="str">
        <f t="shared" si="2"/>
        <v>Temps ?</v>
      </c>
      <c r="J14" s="37" t="str">
        <f t="shared" si="5"/>
        <v>Temps ?</v>
      </c>
      <c r="K14" s="50" t="str">
        <f>IF($C14="","Sexe ?",IF($F14="","Temps ?",IF(OR($C14="M",$C14="G"),LOOKUP(G14,barg),IF($C14="F",LOOKUP(G14,barf),"M ou F"))))</f>
        <v>Sexe ?</v>
      </c>
      <c r="L14" s="51" t="str">
        <f t="shared" si="6"/>
        <v>Temps ?</v>
      </c>
      <c r="M14" s="51" t="str">
        <f t="shared" si="6"/>
        <v>Temps ?</v>
      </c>
      <c r="N14" s="51" t="str">
        <f t="shared" si="6"/>
        <v>Temps ?</v>
      </c>
      <c r="O14" s="51" t="str">
        <f t="shared" si="6"/>
        <v>Temps ?</v>
      </c>
      <c r="P14" s="51" t="str">
        <f t="shared" si="6"/>
        <v>Temps ?</v>
      </c>
      <c r="Q14" s="30" t="str">
        <f t="shared" si="7"/>
        <v>Temps ?</v>
      </c>
      <c r="R14" s="30" t="str">
        <f t="shared" si="7"/>
        <v>Temps ?</v>
      </c>
      <c r="S14" s="31" t="str">
        <f t="shared" si="8"/>
        <v>Temps ?</v>
      </c>
      <c r="T14" s="31" t="str">
        <f t="shared" si="3"/>
        <v>Temps ?</v>
      </c>
      <c r="U14" s="31" t="str">
        <f t="shared" si="3"/>
        <v>Temps ?</v>
      </c>
      <c r="V14" s="32" t="str">
        <f t="shared" si="9"/>
        <v>Temps ?</v>
      </c>
    </row>
    <row r="15" spans="1:22" ht="15.75" customHeight="1" thickBot="1">
      <c r="A15" s="47"/>
      <c r="B15" s="47"/>
      <c r="C15" s="52"/>
      <c r="D15" s="52"/>
      <c r="E15" s="113"/>
      <c r="F15" s="111">
        <f t="shared" si="4"/>
      </c>
      <c r="G15" s="34" t="e">
        <f t="shared" si="10"/>
        <v>#VALUE!</v>
      </c>
      <c r="H15" s="35" t="str">
        <f t="shared" si="1"/>
        <v>Temps ?</v>
      </c>
      <c r="I15" s="36" t="str">
        <f t="shared" si="2"/>
        <v>Temps ?</v>
      </c>
      <c r="J15" s="37" t="str">
        <f t="shared" si="5"/>
        <v>Temps ?</v>
      </c>
      <c r="K15" s="50" t="str">
        <f>IF($C15="","Sexe ?",IF($F15="","Temps ?",IF(OR($C15="M",$C15="G"),LOOKUP(G15,barg),IF($C15="F",LOOKUP(G15,barf),"M ou F"))))</f>
        <v>Sexe ?</v>
      </c>
      <c r="L15" s="51" t="str">
        <f t="shared" si="6"/>
        <v>Temps ?</v>
      </c>
      <c r="M15" s="51" t="str">
        <f t="shared" si="6"/>
        <v>Temps ?</v>
      </c>
      <c r="N15" s="51" t="str">
        <f t="shared" si="6"/>
        <v>Temps ?</v>
      </c>
      <c r="O15" s="51" t="str">
        <f t="shared" si="6"/>
        <v>Temps ?</v>
      </c>
      <c r="P15" s="51" t="str">
        <f t="shared" si="6"/>
        <v>Temps ?</v>
      </c>
      <c r="Q15" s="30" t="str">
        <f t="shared" si="7"/>
        <v>Temps ?</v>
      </c>
      <c r="R15" s="30" t="str">
        <f t="shared" si="7"/>
        <v>Temps ?</v>
      </c>
      <c r="S15" s="31" t="str">
        <f t="shared" si="8"/>
        <v>Temps ?</v>
      </c>
      <c r="T15" s="31" t="str">
        <f t="shared" si="3"/>
        <v>Temps ?</v>
      </c>
      <c r="U15" s="31" t="str">
        <f t="shared" si="3"/>
        <v>Temps ?</v>
      </c>
      <c r="V15" s="32" t="str">
        <f t="shared" si="9"/>
        <v>Temps ?</v>
      </c>
    </row>
    <row r="16" spans="1:22" ht="15.75" customHeight="1" thickBot="1">
      <c r="A16" s="47"/>
      <c r="B16" s="47"/>
      <c r="C16" s="52"/>
      <c r="D16" s="52"/>
      <c r="E16" s="113"/>
      <c r="F16" s="111">
        <f t="shared" si="4"/>
      </c>
      <c r="G16" s="34" t="e">
        <f t="shared" si="10"/>
        <v>#VALUE!</v>
      </c>
      <c r="H16" s="35" t="str">
        <f t="shared" si="1"/>
        <v>Temps ?</v>
      </c>
      <c r="I16" s="36" t="str">
        <f t="shared" si="2"/>
        <v>Temps ?</v>
      </c>
      <c r="J16" s="37" t="str">
        <f t="shared" si="5"/>
        <v>Temps ?</v>
      </c>
      <c r="K16" s="50" t="str">
        <f>IF($C16="","Sexe ?",IF($F16="","Temps ?",IF(OR($C16="M",$C16="G"),LOOKUP(G16,barg),IF($C16="F",LOOKUP(G16,barf),"M ou F"))))</f>
        <v>Sexe ?</v>
      </c>
      <c r="L16" s="51" t="str">
        <f t="shared" si="6"/>
        <v>Temps ?</v>
      </c>
      <c r="M16" s="51" t="str">
        <f t="shared" si="6"/>
        <v>Temps ?</v>
      </c>
      <c r="N16" s="51" t="str">
        <f t="shared" si="6"/>
        <v>Temps ?</v>
      </c>
      <c r="O16" s="51" t="str">
        <f t="shared" si="6"/>
        <v>Temps ?</v>
      </c>
      <c r="P16" s="51" t="str">
        <f t="shared" si="6"/>
        <v>Temps ?</v>
      </c>
      <c r="Q16" s="30" t="str">
        <f t="shared" si="7"/>
        <v>Temps ?</v>
      </c>
      <c r="R16" s="30" t="str">
        <f t="shared" si="7"/>
        <v>Temps ?</v>
      </c>
      <c r="S16" s="31" t="str">
        <f t="shared" si="8"/>
        <v>Temps ?</v>
      </c>
      <c r="T16" s="31" t="str">
        <f t="shared" si="3"/>
        <v>Temps ?</v>
      </c>
      <c r="U16" s="31" t="str">
        <f t="shared" si="3"/>
        <v>Temps ?</v>
      </c>
      <c r="V16" s="32" t="str">
        <f t="shared" si="9"/>
        <v>Temps ?</v>
      </c>
    </row>
    <row r="17" spans="1:22" ht="15.75" customHeight="1" thickBot="1">
      <c r="A17" s="47"/>
      <c r="B17" s="47"/>
      <c r="C17" s="52"/>
      <c r="D17" s="52"/>
      <c r="E17" s="113"/>
      <c r="F17" s="111">
        <f t="shared" si="4"/>
      </c>
      <c r="G17" s="34" t="e">
        <f t="shared" si="10"/>
        <v>#VALUE!</v>
      </c>
      <c r="H17" s="35" t="str">
        <f t="shared" si="1"/>
        <v>Temps ?</v>
      </c>
      <c r="I17" s="36" t="str">
        <f t="shared" si="2"/>
        <v>Temps ?</v>
      </c>
      <c r="J17" s="37" t="str">
        <f t="shared" si="5"/>
        <v>Temps ?</v>
      </c>
      <c r="K17" s="50" t="str">
        <f>IF($C17="","Sexe ?",IF($F17="","Temps ?",IF(OR($C17="M",$C17="G"),LOOKUP(G17,barg),IF($C17="F",LOOKUP(G17,barf),"M ou F"))))</f>
        <v>Sexe ?</v>
      </c>
      <c r="L17" s="51" t="str">
        <f t="shared" si="6"/>
        <v>Temps ?</v>
      </c>
      <c r="M17" s="51" t="str">
        <f t="shared" si="6"/>
        <v>Temps ?</v>
      </c>
      <c r="N17" s="51" t="str">
        <f t="shared" si="6"/>
        <v>Temps ?</v>
      </c>
      <c r="O17" s="51" t="str">
        <f t="shared" si="6"/>
        <v>Temps ?</v>
      </c>
      <c r="P17" s="51" t="str">
        <f t="shared" si="6"/>
        <v>Temps ?</v>
      </c>
      <c r="Q17" s="30" t="str">
        <f t="shared" si="7"/>
        <v>Temps ?</v>
      </c>
      <c r="R17" s="30" t="str">
        <f t="shared" si="7"/>
        <v>Temps ?</v>
      </c>
      <c r="S17" s="31" t="str">
        <f t="shared" si="8"/>
        <v>Temps ?</v>
      </c>
      <c r="T17" s="31" t="str">
        <f t="shared" si="3"/>
        <v>Temps ?</v>
      </c>
      <c r="U17" s="31" t="str">
        <f t="shared" si="3"/>
        <v>Temps ?</v>
      </c>
      <c r="V17" s="32" t="str">
        <f t="shared" si="9"/>
        <v>Temps ?</v>
      </c>
    </row>
    <row r="18" spans="1:22" ht="15.75" customHeight="1" thickBot="1">
      <c r="A18" s="47"/>
      <c r="B18" s="47"/>
      <c r="C18" s="52"/>
      <c r="D18" s="52"/>
      <c r="E18" s="113"/>
      <c r="F18" s="111">
        <f t="shared" si="4"/>
      </c>
      <c r="G18" s="34" t="e">
        <f t="shared" si="10"/>
        <v>#VALUE!</v>
      </c>
      <c r="H18" s="35" t="str">
        <f t="shared" si="1"/>
        <v>Temps ?</v>
      </c>
      <c r="I18" s="36" t="str">
        <f t="shared" si="2"/>
        <v>Temps ?</v>
      </c>
      <c r="J18" s="37" t="str">
        <f t="shared" si="5"/>
        <v>Temps ?</v>
      </c>
      <c r="K18" s="50" t="str">
        <f>IF($C18="","Sexe ?",IF($F18="","Temps ?",IF(OR($C18="M",$C18="G"),LOOKUP(G18,barg),IF($C18="F",LOOKUP(G18,barf),"M ou F"))))</f>
        <v>Sexe ?</v>
      </c>
      <c r="L18" s="51" t="str">
        <f t="shared" si="6"/>
        <v>Temps ?</v>
      </c>
      <c r="M18" s="51" t="str">
        <f t="shared" si="6"/>
        <v>Temps ?</v>
      </c>
      <c r="N18" s="51" t="str">
        <f t="shared" si="6"/>
        <v>Temps ?</v>
      </c>
      <c r="O18" s="51" t="str">
        <f t="shared" si="6"/>
        <v>Temps ?</v>
      </c>
      <c r="P18" s="51" t="str">
        <f t="shared" si="6"/>
        <v>Temps ?</v>
      </c>
      <c r="Q18" s="30" t="str">
        <f t="shared" si="7"/>
        <v>Temps ?</v>
      </c>
      <c r="R18" s="30" t="str">
        <f t="shared" si="7"/>
        <v>Temps ?</v>
      </c>
      <c r="S18" s="31" t="str">
        <f t="shared" si="8"/>
        <v>Temps ?</v>
      </c>
      <c r="T18" s="31" t="str">
        <f t="shared" si="3"/>
        <v>Temps ?</v>
      </c>
      <c r="U18" s="31" t="str">
        <f t="shared" si="3"/>
        <v>Temps ?</v>
      </c>
      <c r="V18" s="32" t="str">
        <f t="shared" si="9"/>
        <v>Temps ?</v>
      </c>
    </row>
    <row r="19" spans="1:22" ht="15.75" customHeight="1" thickBot="1">
      <c r="A19" s="47"/>
      <c r="B19" s="47"/>
      <c r="C19" s="52"/>
      <c r="D19" s="52"/>
      <c r="E19" s="113"/>
      <c r="F19" s="111">
        <f t="shared" si="4"/>
      </c>
      <c r="G19" s="34" t="e">
        <f t="shared" si="10"/>
        <v>#VALUE!</v>
      </c>
      <c r="H19" s="35" t="str">
        <f t="shared" si="1"/>
        <v>Temps ?</v>
      </c>
      <c r="I19" s="36" t="str">
        <f t="shared" si="2"/>
        <v>Temps ?</v>
      </c>
      <c r="J19" s="37" t="str">
        <f t="shared" si="5"/>
        <v>Temps ?</v>
      </c>
      <c r="K19" s="50" t="str">
        <f>IF($C19="","Sexe ?",IF($F19="","Temps ?",IF(OR($C19="M",$C19="G"),LOOKUP(G19,barg),IF($C19="F",LOOKUP(G19,barf),"M ou F"))))</f>
        <v>Sexe ?</v>
      </c>
      <c r="L19" s="51" t="str">
        <f t="shared" si="6"/>
        <v>Temps ?</v>
      </c>
      <c r="M19" s="51" t="str">
        <f t="shared" si="6"/>
        <v>Temps ?</v>
      </c>
      <c r="N19" s="51" t="str">
        <f t="shared" si="6"/>
        <v>Temps ?</v>
      </c>
      <c r="O19" s="51" t="str">
        <f t="shared" si="6"/>
        <v>Temps ?</v>
      </c>
      <c r="P19" s="51" t="str">
        <f t="shared" si="6"/>
        <v>Temps ?</v>
      </c>
      <c r="Q19" s="30" t="str">
        <f t="shared" si="7"/>
        <v>Temps ?</v>
      </c>
      <c r="R19" s="30" t="str">
        <f t="shared" si="7"/>
        <v>Temps ?</v>
      </c>
      <c r="S19" s="31" t="str">
        <f t="shared" si="8"/>
        <v>Temps ?</v>
      </c>
      <c r="T19" s="31" t="str">
        <f t="shared" si="3"/>
        <v>Temps ?</v>
      </c>
      <c r="U19" s="31" t="str">
        <f t="shared" si="3"/>
        <v>Temps ?</v>
      </c>
      <c r="V19" s="32" t="str">
        <f t="shared" si="9"/>
        <v>Temps ?</v>
      </c>
    </row>
    <row r="20" spans="1:22" ht="15.75" customHeight="1" thickBot="1">
      <c r="A20" s="47"/>
      <c r="B20" s="47"/>
      <c r="C20" s="52"/>
      <c r="D20" s="52"/>
      <c r="E20" s="113"/>
      <c r="F20" s="111">
        <f t="shared" si="4"/>
      </c>
      <c r="G20" s="34" t="e">
        <f t="shared" si="10"/>
        <v>#VALUE!</v>
      </c>
      <c r="H20" s="35" t="str">
        <f t="shared" si="1"/>
        <v>Temps ?</v>
      </c>
      <c r="I20" s="36" t="str">
        <f t="shared" si="2"/>
        <v>Temps ?</v>
      </c>
      <c r="J20" s="37" t="str">
        <f t="shared" si="5"/>
        <v>Temps ?</v>
      </c>
      <c r="K20" s="50" t="str">
        <f>IF($C20="","Sexe ?",IF($F20="","Temps ?",IF(OR($C20="M",$C20="G"),LOOKUP(G20,barg),IF($C20="F",LOOKUP(G20,barf),"M ou F"))))</f>
        <v>Sexe ?</v>
      </c>
      <c r="L20" s="51" t="str">
        <f t="shared" si="6"/>
        <v>Temps ?</v>
      </c>
      <c r="M20" s="51" t="str">
        <f t="shared" si="6"/>
        <v>Temps ?</v>
      </c>
      <c r="N20" s="51" t="str">
        <f t="shared" si="6"/>
        <v>Temps ?</v>
      </c>
      <c r="O20" s="51" t="str">
        <f t="shared" si="6"/>
        <v>Temps ?</v>
      </c>
      <c r="P20" s="51" t="str">
        <f t="shared" si="6"/>
        <v>Temps ?</v>
      </c>
      <c r="Q20" s="30" t="str">
        <f t="shared" si="7"/>
        <v>Temps ?</v>
      </c>
      <c r="R20" s="30" t="str">
        <f t="shared" si="7"/>
        <v>Temps ?</v>
      </c>
      <c r="S20" s="31" t="str">
        <f t="shared" si="8"/>
        <v>Temps ?</v>
      </c>
      <c r="T20" s="31" t="str">
        <f t="shared" si="3"/>
        <v>Temps ?</v>
      </c>
      <c r="U20" s="31" t="str">
        <f t="shared" si="3"/>
        <v>Temps ?</v>
      </c>
      <c r="V20" s="32" t="str">
        <f t="shared" si="9"/>
        <v>Temps ?</v>
      </c>
    </row>
    <row r="21" spans="1:22" ht="15.75" customHeight="1" thickBot="1">
      <c r="A21" s="47"/>
      <c r="B21" s="47"/>
      <c r="C21" s="52"/>
      <c r="D21" s="52"/>
      <c r="E21" s="113"/>
      <c r="F21" s="111">
        <f t="shared" si="4"/>
      </c>
      <c r="G21" s="34" t="e">
        <f t="shared" si="10"/>
        <v>#VALUE!</v>
      </c>
      <c r="H21" s="35" t="str">
        <f t="shared" si="1"/>
        <v>Temps ?</v>
      </c>
      <c r="I21" s="36" t="str">
        <f t="shared" si="2"/>
        <v>Temps ?</v>
      </c>
      <c r="J21" s="37" t="str">
        <f t="shared" si="5"/>
        <v>Temps ?</v>
      </c>
      <c r="K21" s="50" t="str">
        <f>IF($C21="","Sexe ?",IF($F21="","Temps ?",IF(OR($C21="M",$C21="G"),LOOKUP(G21,barg),IF($C21="F",LOOKUP(G21,barf),"M ou F"))))</f>
        <v>Sexe ?</v>
      </c>
      <c r="L21" s="51" t="str">
        <f t="shared" si="6"/>
        <v>Temps ?</v>
      </c>
      <c r="M21" s="51" t="str">
        <f t="shared" si="6"/>
        <v>Temps ?</v>
      </c>
      <c r="N21" s="51" t="str">
        <f t="shared" si="6"/>
        <v>Temps ?</v>
      </c>
      <c r="O21" s="51" t="str">
        <f t="shared" si="6"/>
        <v>Temps ?</v>
      </c>
      <c r="P21" s="51" t="str">
        <f t="shared" si="6"/>
        <v>Temps ?</v>
      </c>
      <c r="Q21" s="30" t="str">
        <f t="shared" si="7"/>
        <v>Temps ?</v>
      </c>
      <c r="R21" s="30" t="str">
        <f t="shared" si="7"/>
        <v>Temps ?</v>
      </c>
      <c r="S21" s="31" t="str">
        <f t="shared" si="8"/>
        <v>Temps ?</v>
      </c>
      <c r="T21" s="31" t="str">
        <f aca="true" t="shared" si="11" ref="T21:U52">IF($F21="","Temps ?",INT(((3600/(($I21*(T$4/100))*1000))*T$3)/60)+(((((3600/(($I21*(T$4/100))*1000))*T$3)/60)-INT(((3600/(($I21*(T$4/100))*1000))*T$3)/60))/100*60))</f>
        <v>Temps ?</v>
      </c>
      <c r="U21" s="31" t="str">
        <f t="shared" si="11"/>
        <v>Temps ?</v>
      </c>
      <c r="V21" s="32" t="str">
        <f t="shared" si="9"/>
        <v>Temps ?</v>
      </c>
    </row>
    <row r="22" spans="1:22" ht="15.75" customHeight="1" thickBot="1">
      <c r="A22" s="47"/>
      <c r="B22" s="47"/>
      <c r="C22" s="52"/>
      <c r="D22" s="52"/>
      <c r="E22" s="113"/>
      <c r="F22" s="111">
        <f t="shared" si="4"/>
      </c>
      <c r="G22" s="34" t="e">
        <f t="shared" si="10"/>
        <v>#VALUE!</v>
      </c>
      <c r="H22" s="35" t="str">
        <f t="shared" si="1"/>
        <v>Temps ?</v>
      </c>
      <c r="I22" s="36" t="str">
        <f t="shared" si="2"/>
        <v>Temps ?</v>
      </c>
      <c r="J22" s="37" t="str">
        <f t="shared" si="5"/>
        <v>Temps ?</v>
      </c>
      <c r="K22" s="50" t="str">
        <f>IF($C22="","Sexe ?",IF($F22="","Temps ?",IF(OR($C22="M",$C22="G"),LOOKUP(G22,barg),IF($C22="F",LOOKUP(G22,barf),"M ou F"))))</f>
        <v>Sexe ?</v>
      </c>
      <c r="L22" s="51" t="str">
        <f aca="true" t="shared" si="12" ref="L22:P52">IF($F22="","Temps ?",INT(((3600/(($I22*($H22/100))*1000))*L$4)/60)&amp;"'"&amp;TEXT(MOD(((3600/(($I22*($H22/100))*1000))*L$4),60),"00"))</f>
        <v>Temps ?</v>
      </c>
      <c r="M22" s="51" t="str">
        <f t="shared" si="12"/>
        <v>Temps ?</v>
      </c>
      <c r="N22" s="51" t="str">
        <f t="shared" si="12"/>
        <v>Temps ?</v>
      </c>
      <c r="O22" s="51" t="str">
        <f t="shared" si="12"/>
        <v>Temps ?</v>
      </c>
      <c r="P22" s="51" t="str">
        <f t="shared" si="12"/>
        <v>Temps ?</v>
      </c>
      <c r="Q22" s="30" t="str">
        <f t="shared" si="7"/>
        <v>Temps ?</v>
      </c>
      <c r="R22" s="30" t="str">
        <f t="shared" si="7"/>
        <v>Temps ?</v>
      </c>
      <c r="S22" s="31" t="str">
        <f t="shared" si="8"/>
        <v>Temps ?</v>
      </c>
      <c r="T22" s="31" t="str">
        <f t="shared" si="11"/>
        <v>Temps ?</v>
      </c>
      <c r="U22" s="31" t="str">
        <f t="shared" si="11"/>
        <v>Temps ?</v>
      </c>
      <c r="V22" s="32" t="str">
        <f t="shared" si="9"/>
        <v>Temps ?</v>
      </c>
    </row>
    <row r="23" spans="1:22" ht="15.75" customHeight="1" thickBot="1">
      <c r="A23" s="47"/>
      <c r="B23" s="47"/>
      <c r="C23" s="52"/>
      <c r="D23" s="52"/>
      <c r="E23" s="113"/>
      <c r="F23" s="111">
        <f t="shared" si="4"/>
      </c>
      <c r="G23" s="34" t="e">
        <f t="shared" si="10"/>
        <v>#VALUE!</v>
      </c>
      <c r="H23" s="35" t="str">
        <f t="shared" si="1"/>
        <v>Temps ?</v>
      </c>
      <c r="I23" s="36" t="str">
        <f t="shared" si="2"/>
        <v>Temps ?</v>
      </c>
      <c r="J23" s="37" t="str">
        <f t="shared" si="5"/>
        <v>Temps ?</v>
      </c>
      <c r="K23" s="50" t="str">
        <f>IF($C23="","Sexe ?",IF($F23="","Temps ?",IF(OR($C23="M",$C23="G"),LOOKUP(G23,barg),IF($C23="F",LOOKUP(G23,barf),"M ou F"))))</f>
        <v>Sexe ?</v>
      </c>
      <c r="L23" s="51" t="str">
        <f t="shared" si="12"/>
        <v>Temps ?</v>
      </c>
      <c r="M23" s="51" t="str">
        <f t="shared" si="12"/>
        <v>Temps ?</v>
      </c>
      <c r="N23" s="51" t="str">
        <f t="shared" si="12"/>
        <v>Temps ?</v>
      </c>
      <c r="O23" s="51" t="str">
        <f t="shared" si="12"/>
        <v>Temps ?</v>
      </c>
      <c r="P23" s="51" t="str">
        <f t="shared" si="12"/>
        <v>Temps ?</v>
      </c>
      <c r="Q23" s="30" t="str">
        <f t="shared" si="7"/>
        <v>Temps ?</v>
      </c>
      <c r="R23" s="30" t="str">
        <f t="shared" si="7"/>
        <v>Temps ?</v>
      </c>
      <c r="S23" s="31" t="str">
        <f t="shared" si="8"/>
        <v>Temps ?</v>
      </c>
      <c r="T23" s="31" t="str">
        <f t="shared" si="11"/>
        <v>Temps ?</v>
      </c>
      <c r="U23" s="31" t="str">
        <f t="shared" si="11"/>
        <v>Temps ?</v>
      </c>
      <c r="V23" s="32" t="str">
        <f t="shared" si="9"/>
        <v>Temps ?</v>
      </c>
    </row>
    <row r="24" spans="1:22" ht="15.75" customHeight="1" thickBot="1">
      <c r="A24" s="47"/>
      <c r="B24" s="47"/>
      <c r="C24" s="52"/>
      <c r="D24" s="52"/>
      <c r="E24" s="113"/>
      <c r="F24" s="111">
        <f t="shared" si="4"/>
      </c>
      <c r="G24" s="34" t="e">
        <f t="shared" si="10"/>
        <v>#VALUE!</v>
      </c>
      <c r="H24" s="35" t="str">
        <f t="shared" si="1"/>
        <v>Temps ?</v>
      </c>
      <c r="I24" s="36" t="str">
        <f t="shared" si="2"/>
        <v>Temps ?</v>
      </c>
      <c r="J24" s="37" t="str">
        <f t="shared" si="5"/>
        <v>Temps ?</v>
      </c>
      <c r="K24" s="50" t="str">
        <f>IF($C24="","Sexe ?",IF($F24="","Temps ?",IF(OR($C24="M",$C24="G"),LOOKUP(G24,barg),IF($C24="F",LOOKUP(G24,barf),"M ou F"))))</f>
        <v>Sexe ?</v>
      </c>
      <c r="L24" s="51" t="str">
        <f t="shared" si="12"/>
        <v>Temps ?</v>
      </c>
      <c r="M24" s="51" t="str">
        <f t="shared" si="12"/>
        <v>Temps ?</v>
      </c>
      <c r="N24" s="51" t="str">
        <f t="shared" si="12"/>
        <v>Temps ?</v>
      </c>
      <c r="O24" s="51" t="str">
        <f t="shared" si="12"/>
        <v>Temps ?</v>
      </c>
      <c r="P24" s="51" t="str">
        <f t="shared" si="12"/>
        <v>Temps ?</v>
      </c>
      <c r="Q24" s="30" t="str">
        <f t="shared" si="7"/>
        <v>Temps ?</v>
      </c>
      <c r="R24" s="30" t="str">
        <f t="shared" si="7"/>
        <v>Temps ?</v>
      </c>
      <c r="S24" s="31" t="str">
        <f t="shared" si="8"/>
        <v>Temps ?</v>
      </c>
      <c r="T24" s="31" t="str">
        <f t="shared" si="11"/>
        <v>Temps ?</v>
      </c>
      <c r="U24" s="31" t="str">
        <f t="shared" si="11"/>
        <v>Temps ?</v>
      </c>
      <c r="V24" s="32" t="str">
        <f t="shared" si="9"/>
        <v>Temps ?</v>
      </c>
    </row>
    <row r="25" spans="1:22" ht="15.75" customHeight="1" thickBot="1">
      <c r="A25" s="47"/>
      <c r="B25" s="47"/>
      <c r="C25" s="52"/>
      <c r="D25" s="52"/>
      <c r="E25" s="113"/>
      <c r="F25" s="111">
        <f t="shared" si="4"/>
      </c>
      <c r="G25" s="34" t="e">
        <f t="shared" si="10"/>
        <v>#VALUE!</v>
      </c>
      <c r="H25" s="35" t="str">
        <f t="shared" si="1"/>
        <v>Temps ?</v>
      </c>
      <c r="I25" s="36" t="str">
        <f t="shared" si="2"/>
        <v>Temps ?</v>
      </c>
      <c r="J25" s="37" t="str">
        <f t="shared" si="5"/>
        <v>Temps ?</v>
      </c>
      <c r="K25" s="50" t="str">
        <f>IF($C25="","Sexe ?",IF($F25="","Temps ?",IF(OR($C25="M",$C25="G"),LOOKUP(G25,barg),IF($C25="F",LOOKUP(G25,barf),"M ou F"))))</f>
        <v>Sexe ?</v>
      </c>
      <c r="L25" s="51" t="str">
        <f t="shared" si="12"/>
        <v>Temps ?</v>
      </c>
      <c r="M25" s="51" t="str">
        <f t="shared" si="12"/>
        <v>Temps ?</v>
      </c>
      <c r="N25" s="51" t="str">
        <f t="shared" si="12"/>
        <v>Temps ?</v>
      </c>
      <c r="O25" s="51" t="str">
        <f t="shared" si="12"/>
        <v>Temps ?</v>
      </c>
      <c r="P25" s="51" t="str">
        <f t="shared" si="12"/>
        <v>Temps ?</v>
      </c>
      <c r="Q25" s="30" t="str">
        <f t="shared" si="7"/>
        <v>Temps ?</v>
      </c>
      <c r="R25" s="30" t="str">
        <f t="shared" si="7"/>
        <v>Temps ?</v>
      </c>
      <c r="S25" s="31" t="str">
        <f t="shared" si="8"/>
        <v>Temps ?</v>
      </c>
      <c r="T25" s="31" t="str">
        <f t="shared" si="11"/>
        <v>Temps ?</v>
      </c>
      <c r="U25" s="31" t="str">
        <f t="shared" si="11"/>
        <v>Temps ?</v>
      </c>
      <c r="V25" s="32" t="str">
        <f t="shared" si="9"/>
        <v>Temps ?</v>
      </c>
    </row>
    <row r="26" spans="1:22" ht="15.75" customHeight="1" thickBot="1">
      <c r="A26" s="47"/>
      <c r="B26" s="47"/>
      <c r="C26" s="52"/>
      <c r="D26" s="52"/>
      <c r="E26" s="113"/>
      <c r="F26" s="111">
        <f t="shared" si="4"/>
      </c>
      <c r="G26" s="34" t="e">
        <f t="shared" si="10"/>
        <v>#VALUE!</v>
      </c>
      <c r="H26" s="35" t="str">
        <f t="shared" si="1"/>
        <v>Temps ?</v>
      </c>
      <c r="I26" s="36" t="str">
        <f t="shared" si="2"/>
        <v>Temps ?</v>
      </c>
      <c r="J26" s="37" t="str">
        <f t="shared" si="5"/>
        <v>Temps ?</v>
      </c>
      <c r="K26" s="50" t="str">
        <f>IF($C26="","Sexe ?",IF($F26="","Temps ?",IF(OR($C26="M",$C26="G"),LOOKUP(G26,barg),IF($C26="F",LOOKUP(G26,barf),"M ou F"))))</f>
        <v>Sexe ?</v>
      </c>
      <c r="L26" s="51" t="str">
        <f t="shared" si="12"/>
        <v>Temps ?</v>
      </c>
      <c r="M26" s="51" t="str">
        <f t="shared" si="12"/>
        <v>Temps ?</v>
      </c>
      <c r="N26" s="51" t="str">
        <f t="shared" si="12"/>
        <v>Temps ?</v>
      </c>
      <c r="O26" s="51" t="str">
        <f t="shared" si="12"/>
        <v>Temps ?</v>
      </c>
      <c r="P26" s="51" t="str">
        <f t="shared" si="12"/>
        <v>Temps ?</v>
      </c>
      <c r="Q26" s="30" t="str">
        <f t="shared" si="7"/>
        <v>Temps ?</v>
      </c>
      <c r="R26" s="30" t="str">
        <f t="shared" si="7"/>
        <v>Temps ?</v>
      </c>
      <c r="S26" s="31" t="str">
        <f t="shared" si="8"/>
        <v>Temps ?</v>
      </c>
      <c r="T26" s="31" t="str">
        <f t="shared" si="11"/>
        <v>Temps ?</v>
      </c>
      <c r="U26" s="31" t="str">
        <f t="shared" si="11"/>
        <v>Temps ?</v>
      </c>
      <c r="V26" s="32" t="str">
        <f t="shared" si="9"/>
        <v>Temps ?</v>
      </c>
    </row>
    <row r="27" spans="1:22" ht="15.75" customHeight="1" thickBot="1">
      <c r="A27" s="47"/>
      <c r="B27" s="47"/>
      <c r="C27" s="52"/>
      <c r="D27" s="52"/>
      <c r="E27" s="113"/>
      <c r="F27" s="111">
        <f t="shared" si="4"/>
      </c>
      <c r="G27" s="34" t="e">
        <f t="shared" si="10"/>
        <v>#VALUE!</v>
      </c>
      <c r="H27" s="35" t="str">
        <f t="shared" si="1"/>
        <v>Temps ?</v>
      </c>
      <c r="I27" s="36" t="str">
        <f t="shared" si="2"/>
        <v>Temps ?</v>
      </c>
      <c r="J27" s="37" t="str">
        <f t="shared" si="5"/>
        <v>Temps ?</v>
      </c>
      <c r="K27" s="50" t="str">
        <f>IF($C27="","Sexe ?",IF($F27="","Temps ?",IF(OR($C27="M",$C27="G"),LOOKUP(G27,barg),IF($C27="F",LOOKUP(G27,barf),"M ou F"))))</f>
        <v>Sexe ?</v>
      </c>
      <c r="L27" s="51" t="str">
        <f t="shared" si="12"/>
        <v>Temps ?</v>
      </c>
      <c r="M27" s="51" t="str">
        <f t="shared" si="12"/>
        <v>Temps ?</v>
      </c>
      <c r="N27" s="51" t="str">
        <f t="shared" si="12"/>
        <v>Temps ?</v>
      </c>
      <c r="O27" s="51" t="str">
        <f t="shared" si="12"/>
        <v>Temps ?</v>
      </c>
      <c r="P27" s="51" t="str">
        <f t="shared" si="12"/>
        <v>Temps ?</v>
      </c>
      <c r="Q27" s="30" t="str">
        <f t="shared" si="7"/>
        <v>Temps ?</v>
      </c>
      <c r="R27" s="30" t="str">
        <f t="shared" si="7"/>
        <v>Temps ?</v>
      </c>
      <c r="S27" s="31" t="str">
        <f t="shared" si="8"/>
        <v>Temps ?</v>
      </c>
      <c r="T27" s="31" t="str">
        <f t="shared" si="11"/>
        <v>Temps ?</v>
      </c>
      <c r="U27" s="31" t="str">
        <f t="shared" si="11"/>
        <v>Temps ?</v>
      </c>
      <c r="V27" s="32" t="str">
        <f t="shared" si="9"/>
        <v>Temps ?</v>
      </c>
    </row>
    <row r="28" spans="1:22" ht="15.75" customHeight="1" thickBot="1">
      <c r="A28" s="47"/>
      <c r="B28" s="47"/>
      <c r="C28" s="49"/>
      <c r="D28" s="52"/>
      <c r="E28" s="113"/>
      <c r="F28" s="111">
        <f t="shared" si="4"/>
      </c>
      <c r="G28" s="34" t="e">
        <f t="shared" si="10"/>
        <v>#VALUE!</v>
      </c>
      <c r="H28" s="35" t="str">
        <f t="shared" si="1"/>
        <v>Temps ?</v>
      </c>
      <c r="I28" s="36" t="str">
        <f t="shared" si="2"/>
        <v>Temps ?</v>
      </c>
      <c r="J28" s="37" t="str">
        <f t="shared" si="5"/>
        <v>Temps ?</v>
      </c>
      <c r="K28" s="50" t="str">
        <f>IF($C28="","Sexe ?",IF($F28="","Temps ?",IF(OR($C28="M",$C28="G"),LOOKUP(G28,barg),IF($C28="F",LOOKUP(G28,barf),"M ou F"))))</f>
        <v>Sexe ?</v>
      </c>
      <c r="L28" s="51" t="str">
        <f t="shared" si="12"/>
        <v>Temps ?</v>
      </c>
      <c r="M28" s="51" t="str">
        <f t="shared" si="12"/>
        <v>Temps ?</v>
      </c>
      <c r="N28" s="51" t="str">
        <f t="shared" si="12"/>
        <v>Temps ?</v>
      </c>
      <c r="O28" s="51" t="str">
        <f t="shared" si="12"/>
        <v>Temps ?</v>
      </c>
      <c r="P28" s="51" t="str">
        <f t="shared" si="12"/>
        <v>Temps ?</v>
      </c>
      <c r="Q28" s="30" t="str">
        <f t="shared" si="7"/>
        <v>Temps ?</v>
      </c>
      <c r="R28" s="30" t="str">
        <f t="shared" si="7"/>
        <v>Temps ?</v>
      </c>
      <c r="S28" s="31" t="str">
        <f t="shared" si="8"/>
        <v>Temps ?</v>
      </c>
      <c r="T28" s="31" t="str">
        <f t="shared" si="11"/>
        <v>Temps ?</v>
      </c>
      <c r="U28" s="31" t="str">
        <f t="shared" si="11"/>
        <v>Temps ?</v>
      </c>
      <c r="V28" s="32" t="str">
        <f t="shared" si="9"/>
        <v>Temps ?</v>
      </c>
    </row>
    <row r="29" spans="1:22" ht="15.75" customHeight="1" thickBot="1">
      <c r="A29" s="47"/>
      <c r="B29" s="47"/>
      <c r="C29" s="52"/>
      <c r="D29" s="52"/>
      <c r="E29" s="113"/>
      <c r="F29" s="111">
        <f t="shared" si="4"/>
      </c>
      <c r="G29" s="34" t="e">
        <f t="shared" si="10"/>
        <v>#VALUE!</v>
      </c>
      <c r="H29" s="35" t="str">
        <f t="shared" si="1"/>
        <v>Temps ?</v>
      </c>
      <c r="I29" s="36" t="str">
        <f t="shared" si="2"/>
        <v>Temps ?</v>
      </c>
      <c r="J29" s="37" t="str">
        <f t="shared" si="5"/>
        <v>Temps ?</v>
      </c>
      <c r="K29" s="50" t="str">
        <f>IF($C29="","Sexe ?",IF($F29="","Temps ?",IF(OR($C29="M",$C29="G"),LOOKUP(G29,barg),IF($C29="F",LOOKUP(G29,barf),"M ou F"))))</f>
        <v>Sexe ?</v>
      </c>
      <c r="L29" s="51" t="str">
        <f t="shared" si="12"/>
        <v>Temps ?</v>
      </c>
      <c r="M29" s="51" t="str">
        <f t="shared" si="12"/>
        <v>Temps ?</v>
      </c>
      <c r="N29" s="51" t="str">
        <f t="shared" si="12"/>
        <v>Temps ?</v>
      </c>
      <c r="O29" s="51" t="str">
        <f t="shared" si="12"/>
        <v>Temps ?</v>
      </c>
      <c r="P29" s="51" t="str">
        <f t="shared" si="12"/>
        <v>Temps ?</v>
      </c>
      <c r="Q29" s="30" t="str">
        <f t="shared" si="7"/>
        <v>Temps ?</v>
      </c>
      <c r="R29" s="30" t="str">
        <f t="shared" si="7"/>
        <v>Temps ?</v>
      </c>
      <c r="S29" s="31" t="str">
        <f t="shared" si="8"/>
        <v>Temps ?</v>
      </c>
      <c r="T29" s="31" t="str">
        <f t="shared" si="11"/>
        <v>Temps ?</v>
      </c>
      <c r="U29" s="31" t="str">
        <f t="shared" si="11"/>
        <v>Temps ?</v>
      </c>
      <c r="V29" s="32" t="str">
        <f t="shared" si="9"/>
        <v>Temps ?</v>
      </c>
    </row>
    <row r="30" spans="1:22" ht="15.75" customHeight="1" thickBot="1">
      <c r="A30" s="47"/>
      <c r="B30" s="47"/>
      <c r="C30" s="52"/>
      <c r="D30" s="52"/>
      <c r="E30" s="113"/>
      <c r="F30" s="111">
        <f t="shared" si="4"/>
      </c>
      <c r="G30" s="34" t="e">
        <f t="shared" si="10"/>
        <v>#VALUE!</v>
      </c>
      <c r="H30" s="35" t="str">
        <f t="shared" si="1"/>
        <v>Temps ?</v>
      </c>
      <c r="I30" s="36" t="str">
        <f t="shared" si="2"/>
        <v>Temps ?</v>
      </c>
      <c r="J30" s="37" t="str">
        <f t="shared" si="5"/>
        <v>Temps ?</v>
      </c>
      <c r="K30" s="50" t="str">
        <f>IF($C30="","Sexe ?",IF($F30="","Temps ?",IF(OR($C30="M",$C30="G"),LOOKUP(G30,barg),IF($C30="F",LOOKUP(G30,barf),"M ou F"))))</f>
        <v>Sexe ?</v>
      </c>
      <c r="L30" s="51" t="str">
        <f t="shared" si="12"/>
        <v>Temps ?</v>
      </c>
      <c r="M30" s="51" t="str">
        <f t="shared" si="12"/>
        <v>Temps ?</v>
      </c>
      <c r="N30" s="51" t="str">
        <f t="shared" si="12"/>
        <v>Temps ?</v>
      </c>
      <c r="O30" s="51" t="str">
        <f t="shared" si="12"/>
        <v>Temps ?</v>
      </c>
      <c r="P30" s="51" t="str">
        <f t="shared" si="12"/>
        <v>Temps ?</v>
      </c>
      <c r="Q30" s="30" t="str">
        <f t="shared" si="7"/>
        <v>Temps ?</v>
      </c>
      <c r="R30" s="30" t="str">
        <f t="shared" si="7"/>
        <v>Temps ?</v>
      </c>
      <c r="S30" s="31" t="str">
        <f t="shared" si="8"/>
        <v>Temps ?</v>
      </c>
      <c r="T30" s="31" t="str">
        <f t="shared" si="11"/>
        <v>Temps ?</v>
      </c>
      <c r="U30" s="31" t="str">
        <f t="shared" si="11"/>
        <v>Temps ?</v>
      </c>
      <c r="V30" s="32" t="str">
        <f t="shared" si="9"/>
        <v>Temps ?</v>
      </c>
    </row>
    <row r="31" spans="1:22" ht="15.75" customHeight="1" thickBot="1">
      <c r="A31" s="47"/>
      <c r="B31" s="47"/>
      <c r="C31" s="52"/>
      <c r="D31" s="52"/>
      <c r="E31" s="113"/>
      <c r="F31" s="111">
        <f t="shared" si="4"/>
      </c>
      <c r="G31" s="34" t="e">
        <f t="shared" si="10"/>
        <v>#VALUE!</v>
      </c>
      <c r="H31" s="35" t="str">
        <f t="shared" si="1"/>
        <v>Temps ?</v>
      </c>
      <c r="I31" s="36" t="str">
        <f t="shared" si="2"/>
        <v>Temps ?</v>
      </c>
      <c r="J31" s="37" t="str">
        <f t="shared" si="5"/>
        <v>Temps ?</v>
      </c>
      <c r="K31" s="50" t="str">
        <f>IF($C31="","Sexe ?",IF($F31="","Temps ?",IF(OR($C31="M",$C31="G"),LOOKUP(G31,barg),IF($C31="F",LOOKUP(G31,barf),"M ou F"))))</f>
        <v>Sexe ?</v>
      </c>
      <c r="L31" s="51" t="str">
        <f t="shared" si="12"/>
        <v>Temps ?</v>
      </c>
      <c r="M31" s="51" t="str">
        <f t="shared" si="12"/>
        <v>Temps ?</v>
      </c>
      <c r="N31" s="51" t="str">
        <f t="shared" si="12"/>
        <v>Temps ?</v>
      </c>
      <c r="O31" s="51" t="str">
        <f t="shared" si="12"/>
        <v>Temps ?</v>
      </c>
      <c r="P31" s="51" t="str">
        <f t="shared" si="12"/>
        <v>Temps ?</v>
      </c>
      <c r="Q31" s="30" t="str">
        <f t="shared" si="7"/>
        <v>Temps ?</v>
      </c>
      <c r="R31" s="30" t="str">
        <f t="shared" si="7"/>
        <v>Temps ?</v>
      </c>
      <c r="S31" s="31" t="str">
        <f t="shared" si="8"/>
        <v>Temps ?</v>
      </c>
      <c r="T31" s="31" t="str">
        <f t="shared" si="11"/>
        <v>Temps ?</v>
      </c>
      <c r="U31" s="31" t="str">
        <f t="shared" si="11"/>
        <v>Temps ?</v>
      </c>
      <c r="V31" s="32" t="str">
        <f t="shared" si="9"/>
        <v>Temps ?</v>
      </c>
    </row>
    <row r="32" spans="1:22" ht="15.75" customHeight="1" thickBot="1">
      <c r="A32" s="47"/>
      <c r="B32" s="47"/>
      <c r="C32" s="52"/>
      <c r="D32" s="52"/>
      <c r="E32" s="113"/>
      <c r="F32" s="111">
        <f t="shared" si="4"/>
      </c>
      <c r="G32" s="34" t="e">
        <f t="shared" si="10"/>
        <v>#VALUE!</v>
      </c>
      <c r="H32" s="35" t="str">
        <f t="shared" si="1"/>
        <v>Temps ?</v>
      </c>
      <c r="I32" s="36" t="str">
        <f t="shared" si="2"/>
        <v>Temps ?</v>
      </c>
      <c r="J32" s="37" t="str">
        <f t="shared" si="5"/>
        <v>Temps ?</v>
      </c>
      <c r="K32" s="50" t="str">
        <f>IF($C32="","Sexe ?",IF($F32="","Temps ?",IF(OR($C32="M",$C32="G"),LOOKUP(G32,barg),IF($C32="F",LOOKUP(G32,barf),"M ou F"))))</f>
        <v>Sexe ?</v>
      </c>
      <c r="L32" s="51" t="str">
        <f t="shared" si="12"/>
        <v>Temps ?</v>
      </c>
      <c r="M32" s="51" t="str">
        <f t="shared" si="12"/>
        <v>Temps ?</v>
      </c>
      <c r="N32" s="51" t="str">
        <f t="shared" si="12"/>
        <v>Temps ?</v>
      </c>
      <c r="O32" s="51" t="str">
        <f t="shared" si="12"/>
        <v>Temps ?</v>
      </c>
      <c r="P32" s="51" t="str">
        <f t="shared" si="12"/>
        <v>Temps ?</v>
      </c>
      <c r="Q32" s="30" t="str">
        <f t="shared" si="7"/>
        <v>Temps ?</v>
      </c>
      <c r="R32" s="30" t="str">
        <f t="shared" si="7"/>
        <v>Temps ?</v>
      </c>
      <c r="S32" s="31" t="str">
        <f t="shared" si="8"/>
        <v>Temps ?</v>
      </c>
      <c r="T32" s="31" t="str">
        <f t="shared" si="11"/>
        <v>Temps ?</v>
      </c>
      <c r="U32" s="31" t="str">
        <f t="shared" si="11"/>
        <v>Temps ?</v>
      </c>
      <c r="V32" s="32" t="str">
        <f t="shared" si="9"/>
        <v>Temps ?</v>
      </c>
    </row>
    <row r="33" spans="1:22" ht="15.75" customHeight="1" thickBot="1">
      <c r="A33" s="47"/>
      <c r="B33" s="47"/>
      <c r="C33" s="52"/>
      <c r="D33" s="52"/>
      <c r="E33" s="113"/>
      <c r="F33" s="111">
        <f t="shared" si="4"/>
      </c>
      <c r="G33" s="34" t="e">
        <f t="shared" si="10"/>
        <v>#VALUE!</v>
      </c>
      <c r="H33" s="35" t="str">
        <f t="shared" si="1"/>
        <v>Temps ?</v>
      </c>
      <c r="I33" s="36" t="str">
        <f t="shared" si="2"/>
        <v>Temps ?</v>
      </c>
      <c r="J33" s="37" t="str">
        <f t="shared" si="5"/>
        <v>Temps ?</v>
      </c>
      <c r="K33" s="50" t="str">
        <f>IF($C33="","Sexe ?",IF($F33="","Temps ?",IF(OR($C33="M",$C33="G"),LOOKUP(G33,barg),IF($C33="F",LOOKUP(G33,barf),"M ou F"))))</f>
        <v>Sexe ?</v>
      </c>
      <c r="L33" s="51" t="str">
        <f t="shared" si="12"/>
        <v>Temps ?</v>
      </c>
      <c r="M33" s="51" t="str">
        <f t="shared" si="12"/>
        <v>Temps ?</v>
      </c>
      <c r="N33" s="51" t="str">
        <f t="shared" si="12"/>
        <v>Temps ?</v>
      </c>
      <c r="O33" s="51" t="str">
        <f t="shared" si="12"/>
        <v>Temps ?</v>
      </c>
      <c r="P33" s="51" t="str">
        <f t="shared" si="12"/>
        <v>Temps ?</v>
      </c>
      <c r="Q33" s="30" t="str">
        <f t="shared" si="7"/>
        <v>Temps ?</v>
      </c>
      <c r="R33" s="30" t="str">
        <f t="shared" si="7"/>
        <v>Temps ?</v>
      </c>
      <c r="S33" s="31" t="str">
        <f t="shared" si="8"/>
        <v>Temps ?</v>
      </c>
      <c r="T33" s="31" t="str">
        <f t="shared" si="11"/>
        <v>Temps ?</v>
      </c>
      <c r="U33" s="31" t="str">
        <f t="shared" si="11"/>
        <v>Temps ?</v>
      </c>
      <c r="V33" s="32" t="str">
        <f t="shared" si="9"/>
        <v>Temps ?</v>
      </c>
    </row>
    <row r="34" spans="1:22" ht="15.75" customHeight="1" thickBot="1">
      <c r="A34" s="47"/>
      <c r="B34" s="47"/>
      <c r="C34" s="52"/>
      <c r="D34" s="52"/>
      <c r="E34" s="113"/>
      <c r="F34" s="111">
        <f t="shared" si="4"/>
      </c>
      <c r="G34" s="34" t="e">
        <f t="shared" si="10"/>
        <v>#VALUE!</v>
      </c>
      <c r="H34" s="35" t="str">
        <f t="shared" si="1"/>
        <v>Temps ?</v>
      </c>
      <c r="I34" s="36" t="str">
        <f t="shared" si="2"/>
        <v>Temps ?</v>
      </c>
      <c r="J34" s="37" t="str">
        <f t="shared" si="5"/>
        <v>Temps ?</v>
      </c>
      <c r="K34" s="50" t="str">
        <f>IF($C34="","Sexe ?",IF($F34="","Temps ?",IF(OR($C34="M",$C34="G"),LOOKUP(G34,barg),IF($C34="F",LOOKUP(G34,barf),"M ou F"))))</f>
        <v>Sexe ?</v>
      </c>
      <c r="L34" s="51" t="str">
        <f t="shared" si="12"/>
        <v>Temps ?</v>
      </c>
      <c r="M34" s="51" t="str">
        <f t="shared" si="12"/>
        <v>Temps ?</v>
      </c>
      <c r="N34" s="51" t="str">
        <f t="shared" si="12"/>
        <v>Temps ?</v>
      </c>
      <c r="O34" s="51" t="str">
        <f t="shared" si="12"/>
        <v>Temps ?</v>
      </c>
      <c r="P34" s="51" t="str">
        <f t="shared" si="12"/>
        <v>Temps ?</v>
      </c>
      <c r="Q34" s="30" t="str">
        <f t="shared" si="7"/>
        <v>Temps ?</v>
      </c>
      <c r="R34" s="30" t="str">
        <f t="shared" si="7"/>
        <v>Temps ?</v>
      </c>
      <c r="S34" s="31" t="str">
        <f t="shared" si="8"/>
        <v>Temps ?</v>
      </c>
      <c r="T34" s="31" t="str">
        <f t="shared" si="11"/>
        <v>Temps ?</v>
      </c>
      <c r="U34" s="31" t="str">
        <f t="shared" si="11"/>
        <v>Temps ?</v>
      </c>
      <c r="V34" s="32" t="str">
        <f t="shared" si="9"/>
        <v>Temps ?</v>
      </c>
    </row>
    <row r="35" spans="1:22" ht="15.75" customHeight="1" thickBot="1">
      <c r="A35" s="47"/>
      <c r="B35" s="47"/>
      <c r="C35" s="52"/>
      <c r="D35" s="52"/>
      <c r="E35" s="113"/>
      <c r="F35" s="111">
        <f t="shared" si="4"/>
      </c>
      <c r="G35" s="34" t="e">
        <f t="shared" si="10"/>
        <v>#VALUE!</v>
      </c>
      <c r="H35" s="35" t="str">
        <f t="shared" si="1"/>
        <v>Temps ?</v>
      </c>
      <c r="I35" s="36" t="str">
        <f t="shared" si="2"/>
        <v>Temps ?</v>
      </c>
      <c r="J35" s="37" t="str">
        <f t="shared" si="5"/>
        <v>Temps ?</v>
      </c>
      <c r="K35" s="50" t="str">
        <f>IF($C35="","Sexe ?",IF($F35="","Temps ?",IF(OR($C35="M",$C35="G"),LOOKUP(G35,barg),IF($C35="F",LOOKUP(G35,barf),"M ou F"))))</f>
        <v>Sexe ?</v>
      </c>
      <c r="L35" s="51" t="str">
        <f t="shared" si="12"/>
        <v>Temps ?</v>
      </c>
      <c r="M35" s="51" t="str">
        <f t="shared" si="12"/>
        <v>Temps ?</v>
      </c>
      <c r="N35" s="51" t="str">
        <f t="shared" si="12"/>
        <v>Temps ?</v>
      </c>
      <c r="O35" s="51" t="str">
        <f t="shared" si="12"/>
        <v>Temps ?</v>
      </c>
      <c r="P35" s="51" t="str">
        <f t="shared" si="12"/>
        <v>Temps ?</v>
      </c>
      <c r="Q35" s="30" t="str">
        <f t="shared" si="7"/>
        <v>Temps ?</v>
      </c>
      <c r="R35" s="30" t="str">
        <f t="shared" si="7"/>
        <v>Temps ?</v>
      </c>
      <c r="S35" s="31" t="str">
        <f t="shared" si="8"/>
        <v>Temps ?</v>
      </c>
      <c r="T35" s="31" t="str">
        <f t="shared" si="11"/>
        <v>Temps ?</v>
      </c>
      <c r="U35" s="31" t="str">
        <f t="shared" si="11"/>
        <v>Temps ?</v>
      </c>
      <c r="V35" s="32" t="str">
        <f t="shared" si="9"/>
        <v>Temps ?</v>
      </c>
    </row>
    <row r="36" spans="1:22" ht="15.75" customHeight="1" thickBot="1">
      <c r="A36" s="47"/>
      <c r="B36" s="47"/>
      <c r="C36" s="52"/>
      <c r="D36" s="52"/>
      <c r="E36" s="113"/>
      <c r="F36" s="111">
        <f t="shared" si="4"/>
      </c>
      <c r="G36" s="34" t="e">
        <f t="shared" si="10"/>
        <v>#VALUE!</v>
      </c>
      <c r="H36" s="35" t="str">
        <f t="shared" si="1"/>
        <v>Temps ?</v>
      </c>
      <c r="I36" s="36" t="str">
        <f t="shared" si="2"/>
        <v>Temps ?</v>
      </c>
      <c r="J36" s="37" t="str">
        <f t="shared" si="5"/>
        <v>Temps ?</v>
      </c>
      <c r="K36" s="50" t="str">
        <f>IF($C36="","Sexe ?",IF($F36="","Temps ?",IF(OR($C36="M",$C36="G"),LOOKUP(G36,barg),IF($C36="F",LOOKUP(G36,barf),"M ou F"))))</f>
        <v>Sexe ?</v>
      </c>
      <c r="L36" s="51" t="str">
        <f t="shared" si="12"/>
        <v>Temps ?</v>
      </c>
      <c r="M36" s="51" t="str">
        <f t="shared" si="12"/>
        <v>Temps ?</v>
      </c>
      <c r="N36" s="51" t="str">
        <f t="shared" si="12"/>
        <v>Temps ?</v>
      </c>
      <c r="O36" s="51" t="str">
        <f t="shared" si="12"/>
        <v>Temps ?</v>
      </c>
      <c r="P36" s="51" t="str">
        <f t="shared" si="12"/>
        <v>Temps ?</v>
      </c>
      <c r="Q36" s="30" t="str">
        <f t="shared" si="7"/>
        <v>Temps ?</v>
      </c>
      <c r="R36" s="30" t="str">
        <f t="shared" si="7"/>
        <v>Temps ?</v>
      </c>
      <c r="S36" s="31" t="str">
        <f t="shared" si="8"/>
        <v>Temps ?</v>
      </c>
      <c r="T36" s="31" t="str">
        <f t="shared" si="11"/>
        <v>Temps ?</v>
      </c>
      <c r="U36" s="31" t="str">
        <f t="shared" si="11"/>
        <v>Temps ?</v>
      </c>
      <c r="V36" s="32" t="str">
        <f t="shared" si="9"/>
        <v>Temps ?</v>
      </c>
    </row>
    <row r="37" spans="1:22" ht="15.75" customHeight="1" thickBot="1">
      <c r="A37" s="47"/>
      <c r="B37" s="47"/>
      <c r="C37" s="52"/>
      <c r="D37" s="52"/>
      <c r="E37" s="113"/>
      <c r="F37" s="111">
        <f t="shared" si="4"/>
      </c>
      <c r="G37" s="34" t="e">
        <f t="shared" si="10"/>
        <v>#VALUE!</v>
      </c>
      <c r="H37" s="35" t="str">
        <f aca="true" t="shared" si="13" ref="H37:H52">IF(F37="","Temps ?",(LOOKUP(($G37/3),pourc)))</f>
        <v>Temps ?</v>
      </c>
      <c r="I37" s="36" t="str">
        <f aca="true" t="shared" si="14" ref="I37:I52">IF(F37="","Temps ?",((500/(G37/3)*3.6)/(LOOKUP(($G37/3),pourc)/100)))</f>
        <v>Temps ?</v>
      </c>
      <c r="J37" s="37" t="str">
        <f t="shared" si="5"/>
        <v>Temps ?</v>
      </c>
      <c r="K37" s="50" t="str">
        <f>IF($C37="","Sexe ?",IF($F37="","Temps ?",IF(OR($C37="M",$C37="G"),LOOKUP(G37,barg),IF($C37="F",LOOKUP(G37,barf),"M ou F"))))</f>
        <v>Sexe ?</v>
      </c>
      <c r="L37" s="51" t="str">
        <f t="shared" si="12"/>
        <v>Temps ?</v>
      </c>
      <c r="M37" s="51" t="str">
        <f t="shared" si="12"/>
        <v>Temps ?</v>
      </c>
      <c r="N37" s="51" t="str">
        <f t="shared" si="12"/>
        <v>Temps ?</v>
      </c>
      <c r="O37" s="51" t="str">
        <f t="shared" si="12"/>
        <v>Temps ?</v>
      </c>
      <c r="P37" s="51" t="str">
        <f t="shared" si="12"/>
        <v>Temps ?</v>
      </c>
      <c r="Q37" s="30" t="str">
        <f t="shared" si="7"/>
        <v>Temps ?</v>
      </c>
      <c r="R37" s="30" t="str">
        <f t="shared" si="7"/>
        <v>Temps ?</v>
      </c>
      <c r="S37" s="31" t="str">
        <f t="shared" si="8"/>
        <v>Temps ?</v>
      </c>
      <c r="T37" s="31" t="str">
        <f t="shared" si="11"/>
        <v>Temps ?</v>
      </c>
      <c r="U37" s="31" t="str">
        <f t="shared" si="11"/>
        <v>Temps ?</v>
      </c>
      <c r="V37" s="32" t="str">
        <f t="shared" si="9"/>
        <v>Temps ?</v>
      </c>
    </row>
    <row r="38" spans="1:22" ht="15.75" customHeight="1" thickBot="1">
      <c r="A38" s="47"/>
      <c r="B38" s="47"/>
      <c r="C38" s="52"/>
      <c r="D38" s="52"/>
      <c r="E38" s="113"/>
      <c r="F38" s="111">
        <f t="shared" si="4"/>
      </c>
      <c r="G38" s="34" t="e">
        <f t="shared" si="10"/>
        <v>#VALUE!</v>
      </c>
      <c r="H38" s="35" t="str">
        <f t="shared" si="13"/>
        <v>Temps ?</v>
      </c>
      <c r="I38" s="36" t="str">
        <f t="shared" si="14"/>
        <v>Temps ?</v>
      </c>
      <c r="J38" s="37" t="str">
        <f t="shared" si="5"/>
        <v>Temps ?</v>
      </c>
      <c r="K38" s="50" t="str">
        <f>IF($C38="","Sexe ?",IF($F38="","Temps ?",IF(OR($C38="M",$C38="G"),LOOKUP(G38,barg),IF($C38="F",LOOKUP(G38,barf),"M ou F"))))</f>
        <v>Sexe ?</v>
      </c>
      <c r="L38" s="51" t="str">
        <f t="shared" si="12"/>
        <v>Temps ?</v>
      </c>
      <c r="M38" s="51" t="str">
        <f t="shared" si="12"/>
        <v>Temps ?</v>
      </c>
      <c r="N38" s="51" t="str">
        <f t="shared" si="12"/>
        <v>Temps ?</v>
      </c>
      <c r="O38" s="51" t="str">
        <f t="shared" si="12"/>
        <v>Temps ?</v>
      </c>
      <c r="P38" s="51" t="str">
        <f t="shared" si="12"/>
        <v>Temps ?</v>
      </c>
      <c r="Q38" s="30" t="str">
        <f t="shared" si="7"/>
        <v>Temps ?</v>
      </c>
      <c r="R38" s="30" t="str">
        <f t="shared" si="7"/>
        <v>Temps ?</v>
      </c>
      <c r="S38" s="31" t="str">
        <f t="shared" si="8"/>
        <v>Temps ?</v>
      </c>
      <c r="T38" s="31" t="str">
        <f t="shared" si="11"/>
        <v>Temps ?</v>
      </c>
      <c r="U38" s="31" t="str">
        <f t="shared" si="11"/>
        <v>Temps ?</v>
      </c>
      <c r="V38" s="32" t="str">
        <f t="shared" si="9"/>
        <v>Temps ?</v>
      </c>
    </row>
    <row r="39" spans="1:22" ht="15.75" customHeight="1" thickBot="1">
      <c r="A39" s="47"/>
      <c r="B39" s="47"/>
      <c r="C39" s="52"/>
      <c r="D39" s="52"/>
      <c r="E39" s="113"/>
      <c r="F39" s="111">
        <f t="shared" si="4"/>
      </c>
      <c r="G39" s="34" t="e">
        <f t="shared" si="10"/>
        <v>#VALUE!</v>
      </c>
      <c r="H39" s="35" t="str">
        <f t="shared" si="13"/>
        <v>Temps ?</v>
      </c>
      <c r="I39" s="36" t="str">
        <f t="shared" si="14"/>
        <v>Temps ?</v>
      </c>
      <c r="J39" s="37" t="str">
        <f t="shared" si="5"/>
        <v>Temps ?</v>
      </c>
      <c r="K39" s="50" t="str">
        <f>IF($C39="","Sexe ?",IF($F39="","Temps ?",IF(OR($C39="M",$C39="G"),LOOKUP(G39,barg),IF($C39="F",LOOKUP(G39,barf),"M ou F"))))</f>
        <v>Sexe ?</v>
      </c>
      <c r="L39" s="51" t="str">
        <f t="shared" si="12"/>
        <v>Temps ?</v>
      </c>
      <c r="M39" s="51" t="str">
        <f t="shared" si="12"/>
        <v>Temps ?</v>
      </c>
      <c r="N39" s="51" t="str">
        <f t="shared" si="12"/>
        <v>Temps ?</v>
      </c>
      <c r="O39" s="51" t="str">
        <f t="shared" si="12"/>
        <v>Temps ?</v>
      </c>
      <c r="P39" s="51" t="str">
        <f t="shared" si="12"/>
        <v>Temps ?</v>
      </c>
      <c r="Q39" s="30" t="str">
        <f t="shared" si="7"/>
        <v>Temps ?</v>
      </c>
      <c r="R39" s="30" t="str">
        <f t="shared" si="7"/>
        <v>Temps ?</v>
      </c>
      <c r="S39" s="31" t="str">
        <f t="shared" si="8"/>
        <v>Temps ?</v>
      </c>
      <c r="T39" s="31" t="str">
        <f t="shared" si="11"/>
        <v>Temps ?</v>
      </c>
      <c r="U39" s="31" t="str">
        <f t="shared" si="11"/>
        <v>Temps ?</v>
      </c>
      <c r="V39" s="32" t="str">
        <f t="shared" si="9"/>
        <v>Temps ?</v>
      </c>
    </row>
    <row r="40" spans="1:22" ht="15.75" customHeight="1" thickBot="1">
      <c r="A40" s="47"/>
      <c r="B40" s="47"/>
      <c r="C40" s="52"/>
      <c r="D40" s="52"/>
      <c r="E40" s="113"/>
      <c r="F40" s="111">
        <f t="shared" si="4"/>
      </c>
      <c r="G40" s="34" t="e">
        <f t="shared" si="10"/>
        <v>#VALUE!</v>
      </c>
      <c r="H40" s="35" t="str">
        <f t="shared" si="13"/>
        <v>Temps ?</v>
      </c>
      <c r="I40" s="36" t="str">
        <f t="shared" si="14"/>
        <v>Temps ?</v>
      </c>
      <c r="J40" s="37" t="str">
        <f t="shared" si="5"/>
        <v>Temps ?</v>
      </c>
      <c r="K40" s="50" t="str">
        <f>IF($C40="","Sexe ?",IF($F40="","Temps ?",IF(OR($C40="M",$C40="G"),LOOKUP(G40,barg),IF($C40="F",LOOKUP(G40,barf),"M ou F"))))</f>
        <v>Sexe ?</v>
      </c>
      <c r="L40" s="51" t="str">
        <f t="shared" si="12"/>
        <v>Temps ?</v>
      </c>
      <c r="M40" s="51" t="str">
        <f t="shared" si="12"/>
        <v>Temps ?</v>
      </c>
      <c r="N40" s="51" t="str">
        <f t="shared" si="12"/>
        <v>Temps ?</v>
      </c>
      <c r="O40" s="51" t="str">
        <f t="shared" si="12"/>
        <v>Temps ?</v>
      </c>
      <c r="P40" s="51" t="str">
        <f t="shared" si="12"/>
        <v>Temps ?</v>
      </c>
      <c r="Q40" s="30" t="str">
        <f t="shared" si="7"/>
        <v>Temps ?</v>
      </c>
      <c r="R40" s="30" t="str">
        <f t="shared" si="7"/>
        <v>Temps ?</v>
      </c>
      <c r="S40" s="31" t="str">
        <f t="shared" si="8"/>
        <v>Temps ?</v>
      </c>
      <c r="T40" s="31" t="str">
        <f t="shared" si="11"/>
        <v>Temps ?</v>
      </c>
      <c r="U40" s="31" t="str">
        <f t="shared" si="11"/>
        <v>Temps ?</v>
      </c>
      <c r="V40" s="32" t="str">
        <f t="shared" si="9"/>
        <v>Temps ?</v>
      </c>
    </row>
    <row r="41" spans="1:22" ht="15.75" customHeight="1" thickBot="1">
      <c r="A41" s="47"/>
      <c r="B41" s="47"/>
      <c r="C41" s="52"/>
      <c r="D41" s="52"/>
      <c r="E41" s="113"/>
      <c r="F41" s="111">
        <f t="shared" si="4"/>
      </c>
      <c r="G41" s="34" t="e">
        <f t="shared" si="10"/>
        <v>#VALUE!</v>
      </c>
      <c r="H41" s="35" t="str">
        <f t="shared" si="13"/>
        <v>Temps ?</v>
      </c>
      <c r="I41" s="36" t="str">
        <f t="shared" si="14"/>
        <v>Temps ?</v>
      </c>
      <c r="J41" s="37" t="str">
        <f t="shared" si="5"/>
        <v>Temps ?</v>
      </c>
      <c r="K41" s="50" t="str">
        <f>IF($C41="","Sexe ?",IF($F41="","Temps ?",IF(OR($C41="M",$C41="G"),LOOKUP(G41,barg),IF($C41="F",LOOKUP(G41,barf),"M ou F"))))</f>
        <v>Sexe ?</v>
      </c>
      <c r="L41" s="51" t="str">
        <f t="shared" si="12"/>
        <v>Temps ?</v>
      </c>
      <c r="M41" s="51" t="str">
        <f t="shared" si="12"/>
        <v>Temps ?</v>
      </c>
      <c r="N41" s="51" t="str">
        <f t="shared" si="12"/>
        <v>Temps ?</v>
      </c>
      <c r="O41" s="51" t="str">
        <f t="shared" si="12"/>
        <v>Temps ?</v>
      </c>
      <c r="P41" s="51" t="str">
        <f t="shared" si="12"/>
        <v>Temps ?</v>
      </c>
      <c r="Q41" s="30" t="str">
        <f t="shared" si="7"/>
        <v>Temps ?</v>
      </c>
      <c r="R41" s="30" t="str">
        <f t="shared" si="7"/>
        <v>Temps ?</v>
      </c>
      <c r="S41" s="31" t="str">
        <f t="shared" si="8"/>
        <v>Temps ?</v>
      </c>
      <c r="T41" s="31" t="str">
        <f t="shared" si="11"/>
        <v>Temps ?</v>
      </c>
      <c r="U41" s="31" t="str">
        <f t="shared" si="11"/>
        <v>Temps ?</v>
      </c>
      <c r="V41" s="32" t="str">
        <f t="shared" si="9"/>
        <v>Temps ?</v>
      </c>
    </row>
    <row r="42" spans="1:22" ht="15.75" customHeight="1" thickBot="1">
      <c r="A42" s="47"/>
      <c r="B42" s="47"/>
      <c r="C42" s="52"/>
      <c r="D42" s="52"/>
      <c r="E42" s="113"/>
      <c r="F42" s="111">
        <f t="shared" si="4"/>
      </c>
      <c r="G42" s="34" t="e">
        <f t="shared" si="10"/>
        <v>#VALUE!</v>
      </c>
      <c r="H42" s="35" t="str">
        <f t="shared" si="13"/>
        <v>Temps ?</v>
      </c>
      <c r="I42" s="36" t="str">
        <f t="shared" si="14"/>
        <v>Temps ?</v>
      </c>
      <c r="J42" s="37" t="str">
        <f t="shared" si="5"/>
        <v>Temps ?</v>
      </c>
      <c r="K42" s="50" t="str">
        <f>IF($C42="","Sexe ?",IF($F42="","Temps ?",IF(OR($C42="M",$C42="G"),LOOKUP(G42,barg),IF($C42="F",LOOKUP(G42,barf),"M ou F"))))</f>
        <v>Sexe ?</v>
      </c>
      <c r="L42" s="51" t="str">
        <f t="shared" si="12"/>
        <v>Temps ?</v>
      </c>
      <c r="M42" s="51" t="str">
        <f t="shared" si="12"/>
        <v>Temps ?</v>
      </c>
      <c r="N42" s="51" t="str">
        <f t="shared" si="12"/>
        <v>Temps ?</v>
      </c>
      <c r="O42" s="51" t="str">
        <f t="shared" si="12"/>
        <v>Temps ?</v>
      </c>
      <c r="P42" s="51" t="str">
        <f t="shared" si="12"/>
        <v>Temps ?</v>
      </c>
      <c r="Q42" s="30" t="str">
        <f t="shared" si="7"/>
        <v>Temps ?</v>
      </c>
      <c r="R42" s="30" t="str">
        <f t="shared" si="7"/>
        <v>Temps ?</v>
      </c>
      <c r="S42" s="31" t="str">
        <f t="shared" si="8"/>
        <v>Temps ?</v>
      </c>
      <c r="T42" s="31" t="str">
        <f t="shared" si="11"/>
        <v>Temps ?</v>
      </c>
      <c r="U42" s="31" t="str">
        <f t="shared" si="11"/>
        <v>Temps ?</v>
      </c>
      <c r="V42" s="32" t="str">
        <f t="shared" si="9"/>
        <v>Temps ?</v>
      </c>
    </row>
    <row r="43" spans="1:22" ht="15.75" customHeight="1" thickBot="1">
      <c r="A43" s="47"/>
      <c r="B43" s="47"/>
      <c r="C43" s="52"/>
      <c r="D43" s="52"/>
      <c r="E43" s="113"/>
      <c r="F43" s="111">
        <f t="shared" si="4"/>
      </c>
      <c r="G43" s="34" t="e">
        <f t="shared" si="10"/>
        <v>#VALUE!</v>
      </c>
      <c r="H43" s="35" t="str">
        <f t="shared" si="13"/>
        <v>Temps ?</v>
      </c>
      <c r="I43" s="36" t="str">
        <f t="shared" si="14"/>
        <v>Temps ?</v>
      </c>
      <c r="J43" s="37" t="str">
        <f t="shared" si="5"/>
        <v>Temps ?</v>
      </c>
      <c r="K43" s="50" t="str">
        <f>IF($C43="","Sexe ?",IF($F43="","Temps ?",IF(OR($C43="M",$C43="G"),LOOKUP(G43,barg),IF($C43="F",LOOKUP(G43,barf),"M ou F"))))</f>
        <v>Sexe ?</v>
      </c>
      <c r="L43" s="51" t="str">
        <f t="shared" si="12"/>
        <v>Temps ?</v>
      </c>
      <c r="M43" s="51" t="str">
        <f t="shared" si="12"/>
        <v>Temps ?</v>
      </c>
      <c r="N43" s="51" t="str">
        <f t="shared" si="12"/>
        <v>Temps ?</v>
      </c>
      <c r="O43" s="51" t="str">
        <f t="shared" si="12"/>
        <v>Temps ?</v>
      </c>
      <c r="P43" s="51" t="str">
        <f t="shared" si="12"/>
        <v>Temps ?</v>
      </c>
      <c r="Q43" s="30" t="str">
        <f t="shared" si="7"/>
        <v>Temps ?</v>
      </c>
      <c r="R43" s="30" t="str">
        <f t="shared" si="7"/>
        <v>Temps ?</v>
      </c>
      <c r="S43" s="31" t="str">
        <f t="shared" si="8"/>
        <v>Temps ?</v>
      </c>
      <c r="T43" s="31" t="str">
        <f t="shared" si="11"/>
        <v>Temps ?</v>
      </c>
      <c r="U43" s="31" t="str">
        <f t="shared" si="11"/>
        <v>Temps ?</v>
      </c>
      <c r="V43" s="32" t="str">
        <f t="shared" si="9"/>
        <v>Temps ?</v>
      </c>
    </row>
    <row r="44" spans="1:22" ht="15.75" customHeight="1" thickBot="1">
      <c r="A44" s="47"/>
      <c r="B44" s="47"/>
      <c r="C44" s="52"/>
      <c r="D44" s="52"/>
      <c r="E44" s="113"/>
      <c r="F44" s="111">
        <f t="shared" si="4"/>
      </c>
      <c r="G44" s="34" t="e">
        <f t="shared" si="10"/>
        <v>#VALUE!</v>
      </c>
      <c r="H44" s="35" t="str">
        <f t="shared" si="13"/>
        <v>Temps ?</v>
      </c>
      <c r="I44" s="36" t="str">
        <f t="shared" si="14"/>
        <v>Temps ?</v>
      </c>
      <c r="J44" s="37" t="str">
        <f t="shared" si="5"/>
        <v>Temps ?</v>
      </c>
      <c r="K44" s="50" t="str">
        <f>IF($C44="","Sexe ?",IF($F44="","Temps ?",IF(OR($C44="M",$C44="G"),LOOKUP(G44,barg),IF($C44="F",LOOKUP(G44,barf),"M ou F"))))</f>
        <v>Sexe ?</v>
      </c>
      <c r="L44" s="51" t="str">
        <f t="shared" si="12"/>
        <v>Temps ?</v>
      </c>
      <c r="M44" s="51" t="str">
        <f t="shared" si="12"/>
        <v>Temps ?</v>
      </c>
      <c r="N44" s="51" t="str">
        <f t="shared" si="12"/>
        <v>Temps ?</v>
      </c>
      <c r="O44" s="51" t="str">
        <f t="shared" si="12"/>
        <v>Temps ?</v>
      </c>
      <c r="P44" s="51" t="str">
        <f t="shared" si="12"/>
        <v>Temps ?</v>
      </c>
      <c r="Q44" s="30" t="str">
        <f t="shared" si="7"/>
        <v>Temps ?</v>
      </c>
      <c r="R44" s="30" t="str">
        <f t="shared" si="7"/>
        <v>Temps ?</v>
      </c>
      <c r="S44" s="31" t="str">
        <f t="shared" si="8"/>
        <v>Temps ?</v>
      </c>
      <c r="T44" s="31" t="str">
        <f t="shared" si="11"/>
        <v>Temps ?</v>
      </c>
      <c r="U44" s="31" t="str">
        <f t="shared" si="11"/>
        <v>Temps ?</v>
      </c>
      <c r="V44" s="32" t="str">
        <f t="shared" si="9"/>
        <v>Temps ?</v>
      </c>
    </row>
    <row r="45" spans="1:22" ht="15.75" customHeight="1" thickBot="1">
      <c r="A45" s="47"/>
      <c r="B45" s="47"/>
      <c r="C45" s="52"/>
      <c r="D45" s="52"/>
      <c r="E45" s="113"/>
      <c r="F45" s="111">
        <f t="shared" si="4"/>
      </c>
      <c r="G45" s="34" t="e">
        <f t="shared" si="10"/>
        <v>#VALUE!</v>
      </c>
      <c r="H45" s="35" t="str">
        <f t="shared" si="13"/>
        <v>Temps ?</v>
      </c>
      <c r="I45" s="36" t="str">
        <f t="shared" si="14"/>
        <v>Temps ?</v>
      </c>
      <c r="J45" s="37" t="str">
        <f t="shared" si="5"/>
        <v>Temps ?</v>
      </c>
      <c r="K45" s="50" t="str">
        <f>IF($C45="","Sexe ?",IF($F45="","Temps ?",IF(OR($C45="M",$C45="G"),LOOKUP(G45,barg),IF($C45="F",LOOKUP(G45,barf),"M ou F"))))</f>
        <v>Sexe ?</v>
      </c>
      <c r="L45" s="51" t="str">
        <f t="shared" si="12"/>
        <v>Temps ?</v>
      </c>
      <c r="M45" s="51" t="str">
        <f t="shared" si="12"/>
        <v>Temps ?</v>
      </c>
      <c r="N45" s="51" t="str">
        <f t="shared" si="12"/>
        <v>Temps ?</v>
      </c>
      <c r="O45" s="51" t="str">
        <f t="shared" si="12"/>
        <v>Temps ?</v>
      </c>
      <c r="P45" s="51" t="str">
        <f t="shared" si="12"/>
        <v>Temps ?</v>
      </c>
      <c r="Q45" s="30" t="str">
        <f t="shared" si="7"/>
        <v>Temps ?</v>
      </c>
      <c r="R45" s="30" t="str">
        <f t="shared" si="7"/>
        <v>Temps ?</v>
      </c>
      <c r="S45" s="31" t="str">
        <f t="shared" si="8"/>
        <v>Temps ?</v>
      </c>
      <c r="T45" s="31" t="str">
        <f t="shared" si="11"/>
        <v>Temps ?</v>
      </c>
      <c r="U45" s="31" t="str">
        <f t="shared" si="11"/>
        <v>Temps ?</v>
      </c>
      <c r="V45" s="32" t="str">
        <f t="shared" si="9"/>
        <v>Temps ?</v>
      </c>
    </row>
    <row r="46" spans="1:22" ht="15.75" customHeight="1" thickBot="1">
      <c r="A46" s="47"/>
      <c r="B46" s="47"/>
      <c r="C46" s="52"/>
      <c r="D46" s="52"/>
      <c r="E46" s="113"/>
      <c r="F46" s="111">
        <f t="shared" si="4"/>
      </c>
      <c r="G46" s="34" t="e">
        <f t="shared" si="10"/>
        <v>#VALUE!</v>
      </c>
      <c r="H46" s="35" t="str">
        <f t="shared" si="13"/>
        <v>Temps ?</v>
      </c>
      <c r="I46" s="36" t="str">
        <f t="shared" si="14"/>
        <v>Temps ?</v>
      </c>
      <c r="J46" s="37" t="str">
        <f t="shared" si="5"/>
        <v>Temps ?</v>
      </c>
      <c r="K46" s="50" t="str">
        <f>IF($C46="","Sexe ?",IF($F46="","Temps ?",IF(OR($C46="M",$C46="G"),LOOKUP(G46,barg),IF($C46="F",LOOKUP(G46,barf),"M ou F"))))</f>
        <v>Sexe ?</v>
      </c>
      <c r="L46" s="51" t="str">
        <f t="shared" si="12"/>
        <v>Temps ?</v>
      </c>
      <c r="M46" s="51" t="str">
        <f t="shared" si="12"/>
        <v>Temps ?</v>
      </c>
      <c r="N46" s="51" t="str">
        <f t="shared" si="12"/>
        <v>Temps ?</v>
      </c>
      <c r="O46" s="51" t="str">
        <f t="shared" si="12"/>
        <v>Temps ?</v>
      </c>
      <c r="P46" s="51" t="str">
        <f t="shared" si="12"/>
        <v>Temps ?</v>
      </c>
      <c r="Q46" s="30" t="str">
        <f t="shared" si="7"/>
        <v>Temps ?</v>
      </c>
      <c r="R46" s="30" t="str">
        <f t="shared" si="7"/>
        <v>Temps ?</v>
      </c>
      <c r="S46" s="31" t="str">
        <f t="shared" si="8"/>
        <v>Temps ?</v>
      </c>
      <c r="T46" s="31" t="str">
        <f t="shared" si="11"/>
        <v>Temps ?</v>
      </c>
      <c r="U46" s="31" t="str">
        <f t="shared" si="11"/>
        <v>Temps ?</v>
      </c>
      <c r="V46" s="32" t="str">
        <f t="shared" si="9"/>
        <v>Temps ?</v>
      </c>
    </row>
    <row r="47" spans="1:22" ht="15.75" customHeight="1" thickBot="1">
      <c r="A47" s="47"/>
      <c r="B47" s="47"/>
      <c r="C47" s="52"/>
      <c r="D47" s="52"/>
      <c r="E47" s="113"/>
      <c r="F47" s="111">
        <f t="shared" si="4"/>
      </c>
      <c r="G47" s="34" t="e">
        <f t="shared" si="10"/>
        <v>#VALUE!</v>
      </c>
      <c r="H47" s="35" t="str">
        <f t="shared" si="13"/>
        <v>Temps ?</v>
      </c>
      <c r="I47" s="36" t="str">
        <f t="shared" si="14"/>
        <v>Temps ?</v>
      </c>
      <c r="J47" s="37" t="str">
        <f t="shared" si="5"/>
        <v>Temps ?</v>
      </c>
      <c r="K47" s="50" t="str">
        <f>IF($C47="","Sexe ?",IF($F47="","Temps ?",IF(OR($C47="M",$C47="G"),LOOKUP(G47,barg),IF($C47="F",LOOKUP(G47,barf),"M ou F"))))</f>
        <v>Sexe ?</v>
      </c>
      <c r="L47" s="51" t="str">
        <f t="shared" si="12"/>
        <v>Temps ?</v>
      </c>
      <c r="M47" s="51" t="str">
        <f t="shared" si="12"/>
        <v>Temps ?</v>
      </c>
      <c r="N47" s="51" t="str">
        <f t="shared" si="12"/>
        <v>Temps ?</v>
      </c>
      <c r="O47" s="51" t="str">
        <f t="shared" si="12"/>
        <v>Temps ?</v>
      </c>
      <c r="P47" s="51" t="str">
        <f t="shared" si="12"/>
        <v>Temps ?</v>
      </c>
      <c r="Q47" s="30" t="str">
        <f t="shared" si="7"/>
        <v>Temps ?</v>
      </c>
      <c r="R47" s="30" t="str">
        <f t="shared" si="7"/>
        <v>Temps ?</v>
      </c>
      <c r="S47" s="31" t="str">
        <f t="shared" si="8"/>
        <v>Temps ?</v>
      </c>
      <c r="T47" s="31" t="str">
        <f t="shared" si="11"/>
        <v>Temps ?</v>
      </c>
      <c r="U47" s="31" t="str">
        <f t="shared" si="11"/>
        <v>Temps ?</v>
      </c>
      <c r="V47" s="32" t="str">
        <f t="shared" si="9"/>
        <v>Temps ?</v>
      </c>
    </row>
    <row r="48" spans="1:22" ht="15.75" customHeight="1" thickBot="1">
      <c r="A48" s="47"/>
      <c r="B48" s="47"/>
      <c r="C48" s="52"/>
      <c r="D48" s="52"/>
      <c r="E48" s="113"/>
      <c r="F48" s="111">
        <f t="shared" si="4"/>
      </c>
      <c r="G48" s="34" t="e">
        <f t="shared" si="10"/>
        <v>#VALUE!</v>
      </c>
      <c r="H48" s="35" t="str">
        <f t="shared" si="13"/>
        <v>Temps ?</v>
      </c>
      <c r="I48" s="36" t="str">
        <f t="shared" si="14"/>
        <v>Temps ?</v>
      </c>
      <c r="J48" s="37" t="str">
        <f t="shared" si="5"/>
        <v>Temps ?</v>
      </c>
      <c r="K48" s="50" t="str">
        <f>IF($C48="","Sexe ?",IF($F48="","Temps ?",IF(OR($C48="M",$C48="G"),LOOKUP(G48,barg),IF($C48="F",LOOKUP(G48,barf),"M ou F"))))</f>
        <v>Sexe ?</v>
      </c>
      <c r="L48" s="51" t="str">
        <f t="shared" si="12"/>
        <v>Temps ?</v>
      </c>
      <c r="M48" s="51" t="str">
        <f t="shared" si="12"/>
        <v>Temps ?</v>
      </c>
      <c r="N48" s="51" t="str">
        <f t="shared" si="12"/>
        <v>Temps ?</v>
      </c>
      <c r="O48" s="51" t="str">
        <f t="shared" si="12"/>
        <v>Temps ?</v>
      </c>
      <c r="P48" s="51" t="str">
        <f t="shared" si="12"/>
        <v>Temps ?</v>
      </c>
      <c r="Q48" s="30" t="str">
        <f t="shared" si="7"/>
        <v>Temps ?</v>
      </c>
      <c r="R48" s="30" t="str">
        <f t="shared" si="7"/>
        <v>Temps ?</v>
      </c>
      <c r="S48" s="31" t="str">
        <f t="shared" si="8"/>
        <v>Temps ?</v>
      </c>
      <c r="T48" s="31" t="str">
        <f t="shared" si="11"/>
        <v>Temps ?</v>
      </c>
      <c r="U48" s="31" t="str">
        <f t="shared" si="11"/>
        <v>Temps ?</v>
      </c>
      <c r="V48" s="32" t="str">
        <f t="shared" si="9"/>
        <v>Temps ?</v>
      </c>
    </row>
    <row r="49" spans="1:22" ht="15.75" customHeight="1" thickBot="1">
      <c r="A49" s="47"/>
      <c r="B49" s="47"/>
      <c r="C49" s="52"/>
      <c r="D49" s="52"/>
      <c r="E49" s="113"/>
      <c r="F49" s="111">
        <f t="shared" si="4"/>
      </c>
      <c r="G49" s="34" t="e">
        <f t="shared" si="10"/>
        <v>#VALUE!</v>
      </c>
      <c r="H49" s="35" t="str">
        <f t="shared" si="13"/>
        <v>Temps ?</v>
      </c>
      <c r="I49" s="36" t="str">
        <f t="shared" si="14"/>
        <v>Temps ?</v>
      </c>
      <c r="J49" s="37" t="str">
        <f t="shared" si="5"/>
        <v>Temps ?</v>
      </c>
      <c r="K49" s="50" t="str">
        <f>IF($C49="","Sexe ?",IF($F49="","Temps ?",IF(OR($C49="M",$C49="G"),LOOKUP(G49,barg),IF($C49="F",LOOKUP(G49,barf),"M ou F"))))</f>
        <v>Sexe ?</v>
      </c>
      <c r="L49" s="51" t="str">
        <f t="shared" si="12"/>
        <v>Temps ?</v>
      </c>
      <c r="M49" s="51" t="str">
        <f t="shared" si="12"/>
        <v>Temps ?</v>
      </c>
      <c r="N49" s="51" t="str">
        <f t="shared" si="12"/>
        <v>Temps ?</v>
      </c>
      <c r="O49" s="51" t="str">
        <f t="shared" si="12"/>
        <v>Temps ?</v>
      </c>
      <c r="P49" s="51" t="str">
        <f t="shared" si="12"/>
        <v>Temps ?</v>
      </c>
      <c r="Q49" s="30" t="str">
        <f t="shared" si="7"/>
        <v>Temps ?</v>
      </c>
      <c r="R49" s="30" t="str">
        <f t="shared" si="7"/>
        <v>Temps ?</v>
      </c>
      <c r="S49" s="31" t="str">
        <f t="shared" si="8"/>
        <v>Temps ?</v>
      </c>
      <c r="T49" s="31" t="str">
        <f t="shared" si="11"/>
        <v>Temps ?</v>
      </c>
      <c r="U49" s="31" t="str">
        <f t="shared" si="11"/>
        <v>Temps ?</v>
      </c>
      <c r="V49" s="32" t="str">
        <f t="shared" si="9"/>
        <v>Temps ?</v>
      </c>
    </row>
    <row r="50" spans="1:22" ht="15.75" customHeight="1" thickBot="1">
      <c r="A50" s="47"/>
      <c r="B50" s="47"/>
      <c r="C50" s="52"/>
      <c r="D50" s="52"/>
      <c r="E50" s="113"/>
      <c r="F50" s="111">
        <f t="shared" si="4"/>
      </c>
      <c r="G50" s="34" t="e">
        <f t="shared" si="10"/>
        <v>#VALUE!</v>
      </c>
      <c r="H50" s="35" t="str">
        <f t="shared" si="13"/>
        <v>Temps ?</v>
      </c>
      <c r="I50" s="36" t="str">
        <f t="shared" si="14"/>
        <v>Temps ?</v>
      </c>
      <c r="J50" s="37" t="str">
        <f t="shared" si="5"/>
        <v>Temps ?</v>
      </c>
      <c r="K50" s="50" t="str">
        <f>IF($C50="","Sexe ?",IF($F50="","Temps ?",IF(OR($C50="M",$C50="G"),LOOKUP(G50,barg),IF($C50="F",LOOKUP(G50,barf),"M ou F"))))</f>
        <v>Sexe ?</v>
      </c>
      <c r="L50" s="51" t="str">
        <f t="shared" si="12"/>
        <v>Temps ?</v>
      </c>
      <c r="M50" s="51" t="str">
        <f t="shared" si="12"/>
        <v>Temps ?</v>
      </c>
      <c r="N50" s="51" t="str">
        <f t="shared" si="12"/>
        <v>Temps ?</v>
      </c>
      <c r="O50" s="51" t="str">
        <f t="shared" si="12"/>
        <v>Temps ?</v>
      </c>
      <c r="P50" s="51" t="str">
        <f t="shared" si="12"/>
        <v>Temps ?</v>
      </c>
      <c r="Q50" s="30" t="str">
        <f t="shared" si="7"/>
        <v>Temps ?</v>
      </c>
      <c r="R50" s="30" t="str">
        <f t="shared" si="7"/>
        <v>Temps ?</v>
      </c>
      <c r="S50" s="31" t="str">
        <f t="shared" si="8"/>
        <v>Temps ?</v>
      </c>
      <c r="T50" s="31" t="str">
        <f t="shared" si="11"/>
        <v>Temps ?</v>
      </c>
      <c r="U50" s="31" t="str">
        <f t="shared" si="11"/>
        <v>Temps ?</v>
      </c>
      <c r="V50" s="32" t="str">
        <f t="shared" si="9"/>
        <v>Temps ?</v>
      </c>
    </row>
    <row r="51" spans="1:22" ht="15.75" customHeight="1" thickBot="1">
      <c r="A51" s="47"/>
      <c r="B51" s="47"/>
      <c r="C51" s="52"/>
      <c r="D51" s="52"/>
      <c r="E51" s="113"/>
      <c r="F51" s="111">
        <f t="shared" si="4"/>
      </c>
      <c r="G51" s="34" t="e">
        <f t="shared" si="10"/>
        <v>#VALUE!</v>
      </c>
      <c r="H51" s="35" t="str">
        <f t="shared" si="13"/>
        <v>Temps ?</v>
      </c>
      <c r="I51" s="36" t="str">
        <f t="shared" si="14"/>
        <v>Temps ?</v>
      </c>
      <c r="J51" s="37" t="str">
        <f t="shared" si="5"/>
        <v>Temps ?</v>
      </c>
      <c r="K51" s="50" t="str">
        <f>IF($C51="","Sexe ?",IF($F51="","Temps ?",IF(OR($C51="M",$C51="G"),LOOKUP(G51,barg),IF($C51="F",LOOKUP(G51,barf),"M ou F"))))</f>
        <v>Sexe ?</v>
      </c>
      <c r="L51" s="51" t="str">
        <f t="shared" si="12"/>
        <v>Temps ?</v>
      </c>
      <c r="M51" s="51" t="str">
        <f t="shared" si="12"/>
        <v>Temps ?</v>
      </c>
      <c r="N51" s="51" t="str">
        <f t="shared" si="12"/>
        <v>Temps ?</v>
      </c>
      <c r="O51" s="51" t="str">
        <f t="shared" si="12"/>
        <v>Temps ?</v>
      </c>
      <c r="P51" s="51" t="str">
        <f t="shared" si="12"/>
        <v>Temps ?</v>
      </c>
      <c r="Q51" s="30" t="str">
        <f t="shared" si="7"/>
        <v>Temps ?</v>
      </c>
      <c r="R51" s="30" t="str">
        <f t="shared" si="7"/>
        <v>Temps ?</v>
      </c>
      <c r="S51" s="31" t="str">
        <f t="shared" si="8"/>
        <v>Temps ?</v>
      </c>
      <c r="T51" s="31" t="str">
        <f t="shared" si="11"/>
        <v>Temps ?</v>
      </c>
      <c r="U51" s="31" t="str">
        <f t="shared" si="11"/>
        <v>Temps ?</v>
      </c>
      <c r="V51" s="32" t="str">
        <f t="shared" si="9"/>
        <v>Temps ?</v>
      </c>
    </row>
    <row r="52" spans="1:22" ht="15.75" customHeight="1" thickBot="1">
      <c r="A52" s="47"/>
      <c r="B52" s="47"/>
      <c r="C52" s="52"/>
      <c r="D52" s="52"/>
      <c r="E52" s="113"/>
      <c r="F52" s="111">
        <f t="shared" si="4"/>
      </c>
      <c r="G52" s="34" t="e">
        <f t="shared" si="10"/>
        <v>#VALUE!</v>
      </c>
      <c r="H52" s="35" t="str">
        <f t="shared" si="13"/>
        <v>Temps ?</v>
      </c>
      <c r="I52" s="36" t="str">
        <f t="shared" si="14"/>
        <v>Temps ?</v>
      </c>
      <c r="J52" s="37" t="str">
        <f t="shared" si="5"/>
        <v>Temps ?</v>
      </c>
      <c r="K52" s="50" t="str">
        <f>IF($C52="","Sexe ?",IF($F52="","Temps ?",IF(OR($C52="M",$C52="G"),LOOKUP(G52,barg),IF($C52="F",LOOKUP(G52,barf),"M ou F"))))</f>
        <v>Sexe ?</v>
      </c>
      <c r="L52" s="51" t="str">
        <f t="shared" si="12"/>
        <v>Temps ?</v>
      </c>
      <c r="M52" s="51" t="str">
        <f t="shared" si="12"/>
        <v>Temps ?</v>
      </c>
      <c r="N52" s="51" t="str">
        <f t="shared" si="12"/>
        <v>Temps ?</v>
      </c>
      <c r="O52" s="51" t="str">
        <f t="shared" si="12"/>
        <v>Temps ?</v>
      </c>
      <c r="P52" s="51" t="str">
        <f t="shared" si="12"/>
        <v>Temps ?</v>
      </c>
      <c r="Q52" s="30" t="str">
        <f t="shared" si="7"/>
        <v>Temps ?</v>
      </c>
      <c r="R52" s="30" t="str">
        <f t="shared" si="7"/>
        <v>Temps ?</v>
      </c>
      <c r="S52" s="31" t="str">
        <f t="shared" si="8"/>
        <v>Temps ?</v>
      </c>
      <c r="T52" s="31" t="str">
        <f t="shared" si="11"/>
        <v>Temps ?</v>
      </c>
      <c r="U52" s="31" t="str">
        <f t="shared" si="11"/>
        <v>Temps ?</v>
      </c>
      <c r="V52" s="32" t="str">
        <f t="shared" si="9"/>
        <v>Temps ?</v>
      </c>
    </row>
  </sheetData>
  <sheetProtection sheet="1"/>
  <mergeCells count="8">
    <mergeCell ref="X2:AA2"/>
    <mergeCell ref="X10:AA10"/>
    <mergeCell ref="X7:AA9"/>
    <mergeCell ref="X3:AA6"/>
    <mergeCell ref="L1:R1"/>
    <mergeCell ref="S1:V1"/>
    <mergeCell ref="L2:P3"/>
    <mergeCell ref="Q2:R3"/>
  </mergeCells>
  <conditionalFormatting sqref="C5">
    <cfRule type="containsText" priority="3" dxfId="3" operator="containsText" stopIfTrue="1" text="F">
      <formula>NOT(ISERROR(SEARCH("F",C5)))</formula>
    </cfRule>
  </conditionalFormatting>
  <conditionalFormatting sqref="C5:C52">
    <cfRule type="containsText" priority="1" dxfId="4" operator="containsText" stopIfTrue="1" text="M">
      <formula>NOT(ISERROR(SEARCH("M",C5)))</formula>
    </cfRule>
    <cfRule type="containsText" priority="2" dxfId="5" operator="containsText" stopIfTrue="1" text="F">
      <formula>NOT(ISERROR(SEARCH("F",C5)))</formula>
    </cfRule>
  </conditionalFormatting>
  <hyperlinks>
    <hyperlink ref="X10:AA10" r:id="rId1" display="Pour toute question : frederic.mougin@ac-creteil.fr"/>
  </hyperlinks>
  <printOptions horizontalCentered="1" verticalCentered="1"/>
  <pageMargins left="0.7086614173228347" right="0.31496062992125984" top="0.35433070866141736" bottom="0.35433070866141736" header="0.31496062992125984" footer="0.31496062992125984"/>
  <pageSetup fitToHeight="1" fitToWidth="1" horizontalDpi="600" verticalDpi="600" orientation="landscape" paperSize="9" scale="55" r:id="rId4"/>
  <legacyDrawing r:id="rId3"/>
</worksheet>
</file>

<file path=xl/worksheets/sheet3.xml><?xml version="1.0" encoding="utf-8"?>
<worksheet xmlns="http://schemas.openxmlformats.org/spreadsheetml/2006/main" xmlns:r="http://schemas.openxmlformats.org/officeDocument/2006/relationships">
  <sheetPr codeName="Feuil4">
    <pageSetUpPr fitToPage="1"/>
  </sheetPr>
  <dimension ref="A1:W51"/>
  <sheetViews>
    <sheetView zoomScale="80" zoomScaleNormal="80" zoomScalePageLayoutView="0" workbookViewId="0" topLeftCell="A1">
      <selection activeCell="A5" sqref="A5"/>
    </sheetView>
  </sheetViews>
  <sheetFormatPr defaultColWidth="11.421875" defaultRowHeight="15"/>
  <cols>
    <col min="1" max="1" width="10.421875" style="1" customWidth="1"/>
    <col min="2" max="2" width="14.00390625" style="1" hidden="1" customWidth="1"/>
    <col min="3" max="3" width="14.00390625" style="1" customWidth="1"/>
    <col min="4" max="6" width="13.00390625" style="2" customWidth="1"/>
    <col min="7" max="7" width="11.57421875" style="1" customWidth="1"/>
    <col min="8" max="8" width="9.7109375" style="1" customWidth="1"/>
    <col min="9" max="9" width="9.8515625" style="1" customWidth="1"/>
    <col min="10" max="13" width="9.57421875" style="1" customWidth="1"/>
    <col min="14" max="14" width="8.8515625" style="1" customWidth="1"/>
    <col min="15" max="15" width="13.00390625" style="1" customWidth="1"/>
    <col min="16" max="16" width="12.140625" style="1" customWidth="1"/>
    <col min="17" max="17" width="12.28125" style="1" customWidth="1"/>
    <col min="18" max="18" width="11.421875" style="1" customWidth="1"/>
    <col min="19" max="19" width="9.140625" style="1" customWidth="1"/>
    <col min="20" max="22" width="11.421875" style="1" customWidth="1"/>
    <col min="23" max="23" width="17.7109375" style="1" customWidth="1"/>
    <col min="24" max="252" width="11.421875" style="1" customWidth="1"/>
  </cols>
  <sheetData>
    <row r="1" spans="8:18" ht="26.25" customHeight="1" thickBot="1">
      <c r="H1" s="74" t="s">
        <v>21</v>
      </c>
      <c r="I1" s="75"/>
      <c r="J1" s="75"/>
      <c r="K1" s="75"/>
      <c r="L1" s="75"/>
      <c r="M1" s="75"/>
      <c r="N1" s="76"/>
      <c r="O1" s="77" t="s">
        <v>22</v>
      </c>
      <c r="P1" s="78"/>
      <c r="Q1" s="78"/>
      <c r="R1" s="79"/>
    </row>
    <row r="2" spans="8:23" ht="15" customHeight="1" thickBot="1">
      <c r="H2" s="80" t="s">
        <v>23</v>
      </c>
      <c r="I2" s="81"/>
      <c r="J2" s="81"/>
      <c r="K2" s="81"/>
      <c r="L2" s="82"/>
      <c r="M2" s="80" t="s">
        <v>24</v>
      </c>
      <c r="N2" s="82"/>
      <c r="O2" s="27" t="s">
        <v>11</v>
      </c>
      <c r="P2" s="27" t="s">
        <v>11</v>
      </c>
      <c r="Q2" s="27" t="s">
        <v>11</v>
      </c>
      <c r="R2" s="29" t="s">
        <v>18</v>
      </c>
      <c r="T2" s="59" t="s">
        <v>12</v>
      </c>
      <c r="U2" s="60"/>
      <c r="V2" s="60"/>
      <c r="W2" s="61"/>
    </row>
    <row r="3" spans="8:23" ht="15.75" customHeight="1" thickBot="1">
      <c r="H3" s="83"/>
      <c r="I3" s="84"/>
      <c r="J3" s="84"/>
      <c r="K3" s="84"/>
      <c r="L3" s="85"/>
      <c r="M3" s="83"/>
      <c r="N3" s="85"/>
      <c r="O3" s="28">
        <v>700</v>
      </c>
      <c r="P3" s="28">
        <v>700</v>
      </c>
      <c r="Q3" s="16">
        <v>700</v>
      </c>
      <c r="R3" s="16">
        <v>30</v>
      </c>
      <c r="T3" s="71" t="s">
        <v>16</v>
      </c>
      <c r="U3" s="72"/>
      <c r="V3" s="72"/>
      <c r="W3" s="73"/>
    </row>
    <row r="4" spans="1:23" s="9" customFormat="1" ht="39" customHeight="1" thickBot="1">
      <c r="A4" s="40" t="s">
        <v>0</v>
      </c>
      <c r="B4" s="41" t="s">
        <v>7</v>
      </c>
      <c r="C4" s="53" t="s">
        <v>10</v>
      </c>
      <c r="D4" s="42" t="s">
        <v>1</v>
      </c>
      <c r="E4" s="43" t="s">
        <v>15</v>
      </c>
      <c r="F4" s="19" t="s">
        <v>19</v>
      </c>
      <c r="G4" s="19" t="s">
        <v>20</v>
      </c>
      <c r="H4" s="44">
        <v>100</v>
      </c>
      <c r="I4" s="44">
        <v>200</v>
      </c>
      <c r="J4" s="44">
        <v>300</v>
      </c>
      <c r="K4" s="44">
        <v>400</v>
      </c>
      <c r="L4" s="44">
        <v>500</v>
      </c>
      <c r="M4" s="45">
        <v>6</v>
      </c>
      <c r="N4" s="45">
        <v>30</v>
      </c>
      <c r="O4" s="46">
        <v>70</v>
      </c>
      <c r="P4" s="46">
        <v>80</v>
      </c>
      <c r="Q4" s="46">
        <v>90</v>
      </c>
      <c r="R4" s="46">
        <v>110</v>
      </c>
      <c r="T4" s="65"/>
      <c r="U4" s="66"/>
      <c r="V4" s="66"/>
      <c r="W4" s="67"/>
    </row>
    <row r="5" spans="1:23" ht="15.75" customHeight="1" thickBot="1">
      <c r="A5" s="33">
        <v>1.2</v>
      </c>
      <c r="B5" s="34">
        <f aca="true" t="shared" si="0" ref="B5:B51">(INT(A5)*60+((A5-INT(A5))*100))*3</f>
        <v>240</v>
      </c>
      <c r="C5" s="35">
        <f aca="true" t="shared" si="1" ref="C5:C51">IF(A5="","Temps ?",(LOOKUP(($B5/3),pourc)))</f>
        <v>133</v>
      </c>
      <c r="D5" s="36">
        <f aca="true" t="shared" si="2" ref="D5:D51">IF(A5="","Temps ?",((500/(B5/3)*3.6)/(LOOKUP(($B5/3),pourc)/100)))</f>
        <v>16.917293233082706</v>
      </c>
      <c r="E5" s="37">
        <f>IF(A5="","Temps ?",(1500/B5)*3.6)</f>
        <v>22.5</v>
      </c>
      <c r="F5" s="50">
        <f aca="true" t="shared" si="3" ref="F5:F51">LOOKUP(B5,barg)</f>
        <v>14</v>
      </c>
      <c r="G5" s="50">
        <f aca="true" t="shared" si="4" ref="G5:G51">LOOKUP(B5,barf)</f>
        <v>14</v>
      </c>
      <c r="H5" s="51" t="str">
        <f>IF($A5="","Temps ?",INT(((3600/(($D5*($C5/100))*1000))*H$4)/60)&amp;"'"&amp;TEXT(MOD(((3600/(($D5*($C5/100))*1000))*H$4),60),"00"))</f>
        <v>0'16</v>
      </c>
      <c r="I5" s="51" t="str">
        <f aca="true" t="shared" si="5" ref="I5:L20">IF($A5="","Temps ?",INT(((3600/(($D5*($C5/100))*1000))*I$4)/60)&amp;"'"&amp;TEXT(MOD(((3600/(($D5*($C5/100))*1000))*I$4),60),"00"))</f>
        <v>0'32</v>
      </c>
      <c r="J5" s="51" t="str">
        <f t="shared" si="5"/>
        <v>0'48</v>
      </c>
      <c r="K5" s="51" t="str">
        <f t="shared" si="5"/>
        <v>1'04</v>
      </c>
      <c r="L5" s="51" t="str">
        <f t="shared" si="5"/>
        <v>1'20</v>
      </c>
      <c r="M5" s="30">
        <f>(500/($B5/3))*M$4</f>
        <v>37.5</v>
      </c>
      <c r="N5" s="30">
        <f>(500/($B5/3))*N$4</f>
        <v>187.5</v>
      </c>
      <c r="O5" s="31" t="str">
        <f>IF($A5="","Temps ?",INT(((3600/(($D5*(O$4/100))*1000))*O$3)/60)&amp;"'"&amp;TEXT(INT(MOD((3600/($D5*(O$4/100)*1000))*O$3,60)),"00"))</f>
        <v>3'32</v>
      </c>
      <c r="P5" s="31" t="str">
        <f aca="true" t="shared" si="6" ref="P5:Q20">IF($A5="","Temps ?",INT(((3600/(($D5*(P$4/100))*1000))*P$3)/60)&amp;"'"&amp;TEXT(INT(MOD((3600/($D5*(P$4/100)*1000))*P$3,60)),"00"))</f>
        <v>3'06</v>
      </c>
      <c r="Q5" s="31" t="str">
        <f t="shared" si="6"/>
        <v>2'45</v>
      </c>
      <c r="R5" s="32">
        <f>(($D5*1000)*(R$4/100))/3600*R$3</f>
        <v>155.07518796992483</v>
      </c>
      <c r="T5" s="65"/>
      <c r="U5" s="66"/>
      <c r="V5" s="66"/>
      <c r="W5" s="67"/>
    </row>
    <row r="6" spans="1:23" ht="15.75" customHeight="1" thickBot="1">
      <c r="A6" s="33">
        <v>1.22</v>
      </c>
      <c r="B6" s="34">
        <f t="shared" si="0"/>
        <v>246</v>
      </c>
      <c r="C6" s="35">
        <f t="shared" si="1"/>
        <v>131</v>
      </c>
      <c r="D6" s="36">
        <f t="shared" si="2"/>
        <v>16.75665611617948</v>
      </c>
      <c r="E6" s="37">
        <f aca="true" t="shared" si="7" ref="E6:E51">IF(A6="","Temps ?",(1500/B6)*3.6)</f>
        <v>21.951219512195124</v>
      </c>
      <c r="F6" s="50">
        <f t="shared" si="3"/>
        <v>14</v>
      </c>
      <c r="G6" s="50">
        <f t="shared" si="4"/>
        <v>14</v>
      </c>
      <c r="H6" s="51" t="str">
        <f aca="true" t="shared" si="8" ref="H6:L51">IF($A6="","Temps ?",INT(((3600/(($D6*($C6/100))*1000))*H$4)/60)&amp;"'"&amp;TEXT(MOD(((3600/(($D6*($C6/100))*1000))*H$4),60),"00"))</f>
        <v>0'16</v>
      </c>
      <c r="I6" s="51" t="str">
        <f t="shared" si="5"/>
        <v>0'33</v>
      </c>
      <c r="J6" s="51" t="str">
        <f t="shared" si="5"/>
        <v>0'49</v>
      </c>
      <c r="K6" s="51" t="str">
        <f t="shared" si="5"/>
        <v>1'06</v>
      </c>
      <c r="L6" s="51" t="str">
        <f t="shared" si="5"/>
        <v>1'22</v>
      </c>
      <c r="M6" s="30">
        <f aca="true" t="shared" si="9" ref="M6:N51">(500/($B6/3))*M$4</f>
        <v>36.58536585365854</v>
      </c>
      <c r="N6" s="30">
        <f t="shared" si="9"/>
        <v>182.9268292682927</v>
      </c>
      <c r="O6" s="31" t="str">
        <f aca="true" t="shared" si="10" ref="O6:Q51">IF($A6="","Temps ?",INT(((3600/(($D6*(O$4/100))*1000))*O$3)/60)&amp;"'"&amp;TEXT(INT(MOD((3600/($D6*(O$4/100)*1000))*O$3,60)),"00"))</f>
        <v>3'34</v>
      </c>
      <c r="P6" s="31" t="str">
        <f t="shared" si="6"/>
        <v>3'07</v>
      </c>
      <c r="Q6" s="31" t="str">
        <f t="shared" si="6"/>
        <v>2'47</v>
      </c>
      <c r="R6" s="32">
        <f aca="true" t="shared" si="11" ref="R6:R51">(($D6*1000)*(R$4/100))/3600*R$3</f>
        <v>153.6026810649786</v>
      </c>
      <c r="T6" s="65"/>
      <c r="U6" s="66"/>
      <c r="V6" s="66"/>
      <c r="W6" s="67"/>
    </row>
    <row r="7" spans="1:23" ht="15.75" customHeight="1" thickBot="1">
      <c r="A7" s="33">
        <v>1.24</v>
      </c>
      <c r="B7" s="34">
        <f t="shared" si="0"/>
        <v>252</v>
      </c>
      <c r="C7" s="35">
        <f t="shared" si="1"/>
        <v>130</v>
      </c>
      <c r="D7" s="36">
        <f t="shared" si="2"/>
        <v>16.483516483516485</v>
      </c>
      <c r="E7" s="37">
        <f t="shared" si="7"/>
        <v>21.42857142857143</v>
      </c>
      <c r="F7" s="50">
        <f t="shared" si="3"/>
        <v>14</v>
      </c>
      <c r="G7" s="50">
        <f t="shared" si="4"/>
        <v>14</v>
      </c>
      <c r="H7" s="51" t="str">
        <f t="shared" si="8"/>
        <v>0'17</v>
      </c>
      <c r="I7" s="51" t="str">
        <f t="shared" si="5"/>
        <v>0'34</v>
      </c>
      <c r="J7" s="51" t="str">
        <f t="shared" si="5"/>
        <v>0'50</v>
      </c>
      <c r="K7" s="51" t="str">
        <f t="shared" si="5"/>
        <v>1'07</v>
      </c>
      <c r="L7" s="51" t="str">
        <f t="shared" si="5"/>
        <v>1'24</v>
      </c>
      <c r="M7" s="30">
        <f t="shared" si="9"/>
        <v>35.714285714285715</v>
      </c>
      <c r="N7" s="30">
        <f t="shared" si="9"/>
        <v>178.57142857142858</v>
      </c>
      <c r="O7" s="31" t="str">
        <f t="shared" si="10"/>
        <v>3'38</v>
      </c>
      <c r="P7" s="31" t="str">
        <f t="shared" si="6"/>
        <v>3'11</v>
      </c>
      <c r="Q7" s="31" t="str">
        <f t="shared" si="6"/>
        <v>2'49</v>
      </c>
      <c r="R7" s="32">
        <f t="shared" si="11"/>
        <v>151.09890109890114</v>
      </c>
      <c r="T7" s="65" t="s">
        <v>14</v>
      </c>
      <c r="U7" s="66"/>
      <c r="V7" s="66"/>
      <c r="W7" s="67"/>
    </row>
    <row r="8" spans="1:23" ht="15.75" customHeight="1" thickBot="1">
      <c r="A8" s="33">
        <v>1.26</v>
      </c>
      <c r="B8" s="34">
        <f t="shared" si="0"/>
        <v>258</v>
      </c>
      <c r="C8" s="35">
        <f t="shared" si="1"/>
        <v>129</v>
      </c>
      <c r="D8" s="36">
        <f t="shared" si="2"/>
        <v>16.224986479177932</v>
      </c>
      <c r="E8" s="37">
        <f t="shared" si="7"/>
        <v>20.930232558139533</v>
      </c>
      <c r="F8" s="50">
        <f t="shared" si="3"/>
        <v>14</v>
      </c>
      <c r="G8" s="50">
        <f t="shared" si="4"/>
        <v>14</v>
      </c>
      <c r="H8" s="51" t="str">
        <f t="shared" si="8"/>
        <v>0'17</v>
      </c>
      <c r="I8" s="51" t="str">
        <f t="shared" si="5"/>
        <v>0'34</v>
      </c>
      <c r="J8" s="51" t="str">
        <f t="shared" si="5"/>
        <v>0'52</v>
      </c>
      <c r="K8" s="51" t="str">
        <f t="shared" si="5"/>
        <v>1'09</v>
      </c>
      <c r="L8" s="51" t="str">
        <f t="shared" si="5"/>
        <v>1'26</v>
      </c>
      <c r="M8" s="30">
        <f t="shared" si="9"/>
        <v>34.883720930232556</v>
      </c>
      <c r="N8" s="30">
        <f t="shared" si="9"/>
        <v>174.41860465116278</v>
      </c>
      <c r="O8" s="31" t="str">
        <f t="shared" si="10"/>
        <v>3'41</v>
      </c>
      <c r="P8" s="31" t="str">
        <f t="shared" si="6"/>
        <v>3'14</v>
      </c>
      <c r="Q8" s="31" t="str">
        <f t="shared" si="6"/>
        <v>2'52</v>
      </c>
      <c r="R8" s="32">
        <f t="shared" si="11"/>
        <v>148.7290427257977</v>
      </c>
      <c r="T8" s="65"/>
      <c r="U8" s="66"/>
      <c r="V8" s="66"/>
      <c r="W8" s="67"/>
    </row>
    <row r="9" spans="1:23" ht="15.75" customHeight="1" thickBot="1">
      <c r="A9" s="33">
        <v>1.28</v>
      </c>
      <c r="B9" s="34">
        <f t="shared" si="0"/>
        <v>264</v>
      </c>
      <c r="C9" s="35">
        <f t="shared" si="1"/>
        <v>129</v>
      </c>
      <c r="D9" s="36">
        <f t="shared" si="2"/>
        <v>15.856236786469344</v>
      </c>
      <c r="E9" s="37">
        <f t="shared" si="7"/>
        <v>20.454545454545453</v>
      </c>
      <c r="F9" s="50">
        <f t="shared" si="3"/>
        <v>14</v>
      </c>
      <c r="G9" s="50">
        <f t="shared" si="4"/>
        <v>14</v>
      </c>
      <c r="H9" s="51" t="str">
        <f t="shared" si="8"/>
        <v>0'18</v>
      </c>
      <c r="I9" s="51" t="str">
        <f t="shared" si="5"/>
        <v>0'35</v>
      </c>
      <c r="J9" s="51" t="str">
        <f t="shared" si="5"/>
        <v>0'53</v>
      </c>
      <c r="K9" s="51" t="str">
        <f t="shared" si="5"/>
        <v>1'10</v>
      </c>
      <c r="L9" s="51" t="str">
        <f t="shared" si="5"/>
        <v>1'28</v>
      </c>
      <c r="M9" s="30">
        <f t="shared" si="9"/>
        <v>34.09090909090909</v>
      </c>
      <c r="N9" s="30">
        <f t="shared" si="9"/>
        <v>170.45454545454544</v>
      </c>
      <c r="O9" s="31" t="str">
        <f t="shared" si="10"/>
        <v>3'47</v>
      </c>
      <c r="P9" s="31" t="str">
        <f t="shared" si="6"/>
        <v>3'18</v>
      </c>
      <c r="Q9" s="31" t="str">
        <f t="shared" si="6"/>
        <v>2'56</v>
      </c>
      <c r="R9" s="32">
        <f t="shared" si="11"/>
        <v>145.3488372093023</v>
      </c>
      <c r="T9" s="68"/>
      <c r="U9" s="69"/>
      <c r="V9" s="69"/>
      <c r="W9" s="70"/>
    </row>
    <row r="10" spans="1:23" ht="15.75" customHeight="1" thickBot="1">
      <c r="A10" s="33">
        <v>1.3</v>
      </c>
      <c r="B10" s="34">
        <f t="shared" si="0"/>
        <v>270</v>
      </c>
      <c r="C10" s="35">
        <f t="shared" si="1"/>
        <v>128</v>
      </c>
      <c r="D10" s="36">
        <f t="shared" si="2"/>
        <v>15.625</v>
      </c>
      <c r="E10" s="37">
        <f t="shared" si="7"/>
        <v>20</v>
      </c>
      <c r="F10" s="50">
        <f t="shared" si="3"/>
        <v>14</v>
      </c>
      <c r="G10" s="50">
        <f t="shared" si="4"/>
        <v>14</v>
      </c>
      <c r="H10" s="51" t="str">
        <f t="shared" si="8"/>
        <v>0'18</v>
      </c>
      <c r="I10" s="51" t="str">
        <f t="shared" si="5"/>
        <v>0'36</v>
      </c>
      <c r="J10" s="51" t="str">
        <f t="shared" si="5"/>
        <v>0'54</v>
      </c>
      <c r="K10" s="51" t="str">
        <f t="shared" si="5"/>
        <v>1'12</v>
      </c>
      <c r="L10" s="51" t="str">
        <f t="shared" si="5"/>
        <v>1'30</v>
      </c>
      <c r="M10" s="30">
        <f t="shared" si="9"/>
        <v>33.33333333333333</v>
      </c>
      <c r="N10" s="30">
        <f t="shared" si="9"/>
        <v>166.66666666666666</v>
      </c>
      <c r="O10" s="31" t="str">
        <f t="shared" si="10"/>
        <v>3'50</v>
      </c>
      <c r="P10" s="31" t="str">
        <f t="shared" si="6"/>
        <v>3'21</v>
      </c>
      <c r="Q10" s="31" t="str">
        <f t="shared" si="6"/>
        <v>2'59</v>
      </c>
      <c r="R10" s="32">
        <f t="shared" si="11"/>
        <v>143.22916666666666</v>
      </c>
      <c r="T10" s="62" t="s">
        <v>13</v>
      </c>
      <c r="U10" s="63"/>
      <c r="V10" s="63"/>
      <c r="W10" s="64"/>
    </row>
    <row r="11" spans="1:18" ht="15.75" customHeight="1" thickBot="1">
      <c r="A11" s="33">
        <v>1.32</v>
      </c>
      <c r="B11" s="34">
        <f t="shared" si="0"/>
        <v>276</v>
      </c>
      <c r="C11" s="35">
        <f t="shared" si="1"/>
        <v>127</v>
      </c>
      <c r="D11" s="36">
        <f t="shared" si="2"/>
        <v>15.405682985279014</v>
      </c>
      <c r="E11" s="37">
        <f t="shared" si="7"/>
        <v>19.565217391304348</v>
      </c>
      <c r="F11" s="50">
        <f t="shared" si="3"/>
        <v>14</v>
      </c>
      <c r="G11" s="50">
        <f t="shared" si="4"/>
        <v>14</v>
      </c>
      <c r="H11" s="51" t="str">
        <f t="shared" si="8"/>
        <v>0'18</v>
      </c>
      <c r="I11" s="51" t="str">
        <f t="shared" si="5"/>
        <v>0'37</v>
      </c>
      <c r="J11" s="51" t="str">
        <f t="shared" si="5"/>
        <v>0'55</v>
      </c>
      <c r="K11" s="51" t="str">
        <f t="shared" si="5"/>
        <v>1'14</v>
      </c>
      <c r="L11" s="51" t="str">
        <f t="shared" si="5"/>
        <v>1'32</v>
      </c>
      <c r="M11" s="30">
        <f t="shared" si="9"/>
        <v>32.608695652173914</v>
      </c>
      <c r="N11" s="30">
        <f t="shared" si="9"/>
        <v>163.04347826086956</v>
      </c>
      <c r="O11" s="31" t="str">
        <f t="shared" si="10"/>
        <v>3'53</v>
      </c>
      <c r="P11" s="31" t="str">
        <f t="shared" si="6"/>
        <v>3'24</v>
      </c>
      <c r="Q11" s="31" t="str">
        <f t="shared" si="6"/>
        <v>3'01</v>
      </c>
      <c r="R11" s="32">
        <f t="shared" si="11"/>
        <v>141.21876069839095</v>
      </c>
    </row>
    <row r="12" spans="1:18" ht="15.75" customHeight="1" thickBot="1">
      <c r="A12" s="33">
        <v>1.34</v>
      </c>
      <c r="B12" s="34">
        <f t="shared" si="0"/>
        <v>282</v>
      </c>
      <c r="C12" s="35">
        <f t="shared" si="1"/>
        <v>126</v>
      </c>
      <c r="D12" s="36">
        <f t="shared" si="2"/>
        <v>15.197568389057752</v>
      </c>
      <c r="E12" s="37">
        <f t="shared" si="7"/>
        <v>19.148936170212767</v>
      </c>
      <c r="F12" s="50">
        <f t="shared" si="3"/>
        <v>14</v>
      </c>
      <c r="G12" s="50">
        <f t="shared" si="4"/>
        <v>14</v>
      </c>
      <c r="H12" s="51" t="str">
        <f t="shared" si="8"/>
        <v>0'19</v>
      </c>
      <c r="I12" s="51" t="str">
        <f t="shared" si="5"/>
        <v>0'38</v>
      </c>
      <c r="J12" s="51" t="str">
        <f t="shared" si="5"/>
        <v>0'56</v>
      </c>
      <c r="K12" s="51" t="str">
        <f t="shared" si="5"/>
        <v>1'15</v>
      </c>
      <c r="L12" s="51" t="str">
        <f t="shared" si="5"/>
        <v>1'34</v>
      </c>
      <c r="M12" s="30">
        <f t="shared" si="9"/>
        <v>31.914893617021278</v>
      </c>
      <c r="N12" s="30">
        <f t="shared" si="9"/>
        <v>159.5744680851064</v>
      </c>
      <c r="O12" s="31" t="str">
        <f t="shared" si="10"/>
        <v>3'56</v>
      </c>
      <c r="P12" s="31" t="str">
        <f t="shared" si="6"/>
        <v>3'27</v>
      </c>
      <c r="Q12" s="31" t="str">
        <f t="shared" si="6"/>
        <v>3'04</v>
      </c>
      <c r="R12" s="32">
        <f t="shared" si="11"/>
        <v>139.31104356636274</v>
      </c>
    </row>
    <row r="13" spans="1:18" ht="15.75" customHeight="1" thickBot="1">
      <c r="A13" s="33">
        <v>1.36</v>
      </c>
      <c r="B13" s="34">
        <f t="shared" si="0"/>
        <v>288</v>
      </c>
      <c r="C13" s="35">
        <f t="shared" si="1"/>
        <v>125</v>
      </c>
      <c r="D13" s="36">
        <f t="shared" si="2"/>
        <v>15</v>
      </c>
      <c r="E13" s="37">
        <f t="shared" si="7"/>
        <v>18.75</v>
      </c>
      <c r="F13" s="50">
        <f t="shared" si="3"/>
        <v>14</v>
      </c>
      <c r="G13" s="50">
        <f t="shared" si="4"/>
        <v>14</v>
      </c>
      <c r="H13" s="51" t="str">
        <f t="shared" si="8"/>
        <v>0'19</v>
      </c>
      <c r="I13" s="51" t="str">
        <f t="shared" si="5"/>
        <v>0'38</v>
      </c>
      <c r="J13" s="51" t="str">
        <f t="shared" si="5"/>
        <v>0'58</v>
      </c>
      <c r="K13" s="51" t="str">
        <f t="shared" si="5"/>
        <v>1'17</v>
      </c>
      <c r="L13" s="51" t="str">
        <f t="shared" si="5"/>
        <v>1'36</v>
      </c>
      <c r="M13" s="30">
        <f t="shared" si="9"/>
        <v>31.25</v>
      </c>
      <c r="N13" s="30">
        <f t="shared" si="9"/>
        <v>156.25</v>
      </c>
      <c r="O13" s="31" t="str">
        <f t="shared" si="10"/>
        <v>4'00</v>
      </c>
      <c r="P13" s="31" t="str">
        <f t="shared" si="6"/>
        <v>3'30</v>
      </c>
      <c r="Q13" s="31" t="str">
        <f t="shared" si="6"/>
        <v>3'06</v>
      </c>
      <c r="R13" s="32">
        <f t="shared" si="11"/>
        <v>137.5</v>
      </c>
    </row>
    <row r="14" spans="1:18" ht="15.75" customHeight="1" thickBot="1">
      <c r="A14" s="33">
        <v>1.38</v>
      </c>
      <c r="B14" s="34">
        <f t="shared" si="0"/>
        <v>293.99999999999994</v>
      </c>
      <c r="C14" s="35">
        <f t="shared" si="1"/>
        <v>125</v>
      </c>
      <c r="D14" s="36">
        <f t="shared" si="2"/>
        <v>14.69387755102041</v>
      </c>
      <c r="E14" s="37">
        <f t="shared" si="7"/>
        <v>18.367346938775512</v>
      </c>
      <c r="F14" s="50">
        <f t="shared" si="3"/>
        <v>13.4</v>
      </c>
      <c r="G14" s="50">
        <f t="shared" si="4"/>
        <v>14</v>
      </c>
      <c r="H14" s="51" t="str">
        <f t="shared" si="8"/>
        <v>0'20</v>
      </c>
      <c r="I14" s="51" t="str">
        <f t="shared" si="5"/>
        <v>0'39</v>
      </c>
      <c r="J14" s="51" t="str">
        <f t="shared" si="5"/>
        <v>0'59</v>
      </c>
      <c r="K14" s="51" t="str">
        <f t="shared" si="5"/>
        <v>1'18</v>
      </c>
      <c r="L14" s="51" t="str">
        <f t="shared" si="5"/>
        <v>1'38</v>
      </c>
      <c r="M14" s="30">
        <f t="shared" si="9"/>
        <v>30.612244897959187</v>
      </c>
      <c r="N14" s="30">
        <f t="shared" si="9"/>
        <v>153.06122448979593</v>
      </c>
      <c r="O14" s="31" t="str">
        <f t="shared" si="10"/>
        <v>4'04</v>
      </c>
      <c r="P14" s="31" t="str">
        <f t="shared" si="6"/>
        <v>3'34</v>
      </c>
      <c r="Q14" s="31" t="str">
        <f t="shared" si="6"/>
        <v>3'10</v>
      </c>
      <c r="R14" s="32">
        <f t="shared" si="11"/>
        <v>134.69387755102045</v>
      </c>
    </row>
    <row r="15" spans="1:18" ht="15.75" customHeight="1" thickBot="1">
      <c r="A15" s="33">
        <v>1.4</v>
      </c>
      <c r="B15" s="34">
        <f t="shared" si="0"/>
        <v>300</v>
      </c>
      <c r="C15" s="35">
        <f t="shared" si="1"/>
        <v>124</v>
      </c>
      <c r="D15" s="36">
        <f t="shared" si="2"/>
        <v>14.516129032258064</v>
      </c>
      <c r="E15" s="37">
        <f t="shared" si="7"/>
        <v>18</v>
      </c>
      <c r="F15" s="50">
        <f t="shared" si="3"/>
        <v>12.6</v>
      </c>
      <c r="G15" s="50">
        <f t="shared" si="4"/>
        <v>14</v>
      </c>
      <c r="H15" s="51" t="str">
        <f t="shared" si="8"/>
        <v>0'20</v>
      </c>
      <c r="I15" s="51" t="str">
        <f t="shared" si="5"/>
        <v>0'40</v>
      </c>
      <c r="J15" s="51" t="str">
        <f t="shared" si="5"/>
        <v>1'00</v>
      </c>
      <c r="K15" s="51" t="str">
        <f t="shared" si="5"/>
        <v>1'20</v>
      </c>
      <c r="L15" s="51" t="str">
        <f t="shared" si="5"/>
        <v>1'40</v>
      </c>
      <c r="M15" s="30">
        <f t="shared" si="9"/>
        <v>30</v>
      </c>
      <c r="N15" s="30">
        <f t="shared" si="9"/>
        <v>150</v>
      </c>
      <c r="O15" s="31" t="str">
        <f t="shared" si="10"/>
        <v>4'08</v>
      </c>
      <c r="P15" s="31" t="str">
        <f t="shared" si="6"/>
        <v>3'37</v>
      </c>
      <c r="Q15" s="31" t="str">
        <f t="shared" si="6"/>
        <v>3'12</v>
      </c>
      <c r="R15" s="32">
        <f t="shared" si="11"/>
        <v>133.06451612903228</v>
      </c>
    </row>
    <row r="16" spans="1:18" ht="15.75" customHeight="1" thickBot="1">
      <c r="A16" s="33">
        <v>1.42</v>
      </c>
      <c r="B16" s="34">
        <f t="shared" si="0"/>
        <v>306</v>
      </c>
      <c r="C16" s="35">
        <f t="shared" si="1"/>
        <v>123</v>
      </c>
      <c r="D16" s="36">
        <f t="shared" si="2"/>
        <v>14.347202295552368</v>
      </c>
      <c r="E16" s="37">
        <f t="shared" si="7"/>
        <v>17.647058823529413</v>
      </c>
      <c r="F16" s="50">
        <f t="shared" si="3"/>
        <v>11.9</v>
      </c>
      <c r="G16" s="50">
        <f t="shared" si="4"/>
        <v>14</v>
      </c>
      <c r="H16" s="51" t="str">
        <f t="shared" si="8"/>
        <v>0'20</v>
      </c>
      <c r="I16" s="51" t="str">
        <f t="shared" si="5"/>
        <v>0'41</v>
      </c>
      <c r="J16" s="51" t="str">
        <f t="shared" si="5"/>
        <v>1'01</v>
      </c>
      <c r="K16" s="51" t="str">
        <f t="shared" si="5"/>
        <v>1'22</v>
      </c>
      <c r="L16" s="51" t="str">
        <f t="shared" si="5"/>
        <v>1'42</v>
      </c>
      <c r="M16" s="30">
        <f t="shared" si="9"/>
        <v>29.411764705882355</v>
      </c>
      <c r="N16" s="30">
        <f t="shared" si="9"/>
        <v>147.05882352941177</v>
      </c>
      <c r="O16" s="31" t="str">
        <f t="shared" si="10"/>
        <v>4'10</v>
      </c>
      <c r="P16" s="31" t="str">
        <f t="shared" si="6"/>
        <v>3'39</v>
      </c>
      <c r="Q16" s="31" t="str">
        <f t="shared" si="6"/>
        <v>3'15</v>
      </c>
      <c r="R16" s="32">
        <f t="shared" si="11"/>
        <v>131.51602104256338</v>
      </c>
    </row>
    <row r="17" spans="1:18" ht="15.75" customHeight="1" thickBot="1">
      <c r="A17" s="33">
        <v>1.44</v>
      </c>
      <c r="B17" s="34">
        <f t="shared" si="0"/>
        <v>312</v>
      </c>
      <c r="C17" s="35">
        <f t="shared" si="1"/>
        <v>122</v>
      </c>
      <c r="D17" s="36">
        <f t="shared" si="2"/>
        <v>14.186633039092055</v>
      </c>
      <c r="E17" s="37">
        <f t="shared" si="7"/>
        <v>17.307692307692307</v>
      </c>
      <c r="F17" s="50">
        <f t="shared" si="3"/>
        <v>11.1</v>
      </c>
      <c r="G17" s="50">
        <f t="shared" si="4"/>
        <v>14</v>
      </c>
      <c r="H17" s="51" t="str">
        <f t="shared" si="8"/>
        <v>0'21</v>
      </c>
      <c r="I17" s="51" t="str">
        <f t="shared" si="5"/>
        <v>0'42</v>
      </c>
      <c r="J17" s="51" t="str">
        <f t="shared" si="5"/>
        <v>1'02</v>
      </c>
      <c r="K17" s="51" t="str">
        <f t="shared" si="5"/>
        <v>1'23</v>
      </c>
      <c r="L17" s="51" t="str">
        <f t="shared" si="5"/>
        <v>1'44</v>
      </c>
      <c r="M17" s="30">
        <f t="shared" si="9"/>
        <v>28.846153846153847</v>
      </c>
      <c r="N17" s="30">
        <f t="shared" si="9"/>
        <v>144.23076923076923</v>
      </c>
      <c r="O17" s="31" t="str">
        <f t="shared" si="10"/>
        <v>4'13</v>
      </c>
      <c r="P17" s="31" t="str">
        <f t="shared" si="6"/>
        <v>3'42</v>
      </c>
      <c r="Q17" s="31" t="str">
        <f t="shared" si="6"/>
        <v>3'17</v>
      </c>
      <c r="R17" s="32">
        <f t="shared" si="11"/>
        <v>130.04413619167718</v>
      </c>
    </row>
    <row r="18" spans="1:18" ht="15.75" customHeight="1" thickBot="1">
      <c r="A18" s="33">
        <v>1.46</v>
      </c>
      <c r="B18" s="34">
        <f t="shared" si="0"/>
        <v>318</v>
      </c>
      <c r="C18" s="35">
        <f t="shared" si="1"/>
        <v>122</v>
      </c>
      <c r="D18" s="36">
        <f t="shared" si="2"/>
        <v>13.918960717599754</v>
      </c>
      <c r="E18" s="37">
        <f t="shared" si="7"/>
        <v>16.9811320754717</v>
      </c>
      <c r="F18" s="50">
        <f t="shared" si="3"/>
        <v>10.5</v>
      </c>
      <c r="G18" s="50">
        <f t="shared" si="4"/>
        <v>14</v>
      </c>
      <c r="H18" s="51" t="str">
        <f t="shared" si="8"/>
        <v>0'21</v>
      </c>
      <c r="I18" s="51" t="str">
        <f t="shared" si="5"/>
        <v>0'42</v>
      </c>
      <c r="J18" s="51" t="str">
        <f t="shared" si="5"/>
        <v>1'04</v>
      </c>
      <c r="K18" s="51" t="str">
        <f t="shared" si="5"/>
        <v>1'25</v>
      </c>
      <c r="L18" s="51" t="str">
        <f t="shared" si="5"/>
        <v>1'46</v>
      </c>
      <c r="M18" s="30">
        <f t="shared" si="9"/>
        <v>28.301886792452834</v>
      </c>
      <c r="N18" s="30">
        <f t="shared" si="9"/>
        <v>141.50943396226415</v>
      </c>
      <c r="O18" s="31" t="str">
        <f t="shared" si="10"/>
        <v>4'18</v>
      </c>
      <c r="P18" s="31" t="str">
        <f t="shared" si="6"/>
        <v>3'46</v>
      </c>
      <c r="Q18" s="31" t="str">
        <f t="shared" si="6"/>
        <v>3'21</v>
      </c>
      <c r="R18" s="32">
        <f t="shared" si="11"/>
        <v>127.59047324466442</v>
      </c>
    </row>
    <row r="19" spans="1:18" ht="15.75" customHeight="1" thickBot="1">
      <c r="A19" s="33">
        <v>1.48</v>
      </c>
      <c r="B19" s="34">
        <f t="shared" si="0"/>
        <v>324</v>
      </c>
      <c r="C19" s="35">
        <f t="shared" si="1"/>
        <v>121</v>
      </c>
      <c r="D19" s="36">
        <f t="shared" si="2"/>
        <v>13.774104683195594</v>
      </c>
      <c r="E19" s="37">
        <f t="shared" si="7"/>
        <v>16.666666666666668</v>
      </c>
      <c r="F19" s="50">
        <f t="shared" si="3"/>
        <v>10.1</v>
      </c>
      <c r="G19" s="50">
        <f t="shared" si="4"/>
        <v>14</v>
      </c>
      <c r="H19" s="51" t="str">
        <f t="shared" si="8"/>
        <v>0'22</v>
      </c>
      <c r="I19" s="51" t="str">
        <f t="shared" si="5"/>
        <v>0'43</v>
      </c>
      <c r="J19" s="51" t="str">
        <f t="shared" si="5"/>
        <v>1'05</v>
      </c>
      <c r="K19" s="51" t="str">
        <f t="shared" si="5"/>
        <v>1'26</v>
      </c>
      <c r="L19" s="51" t="str">
        <f t="shared" si="5"/>
        <v>1'48</v>
      </c>
      <c r="M19" s="30">
        <f t="shared" si="9"/>
        <v>27.77777777777778</v>
      </c>
      <c r="N19" s="30">
        <f t="shared" si="9"/>
        <v>138.88888888888889</v>
      </c>
      <c r="O19" s="31" t="str">
        <f t="shared" si="10"/>
        <v>4'21</v>
      </c>
      <c r="P19" s="31" t="str">
        <f t="shared" si="6"/>
        <v>3'48</v>
      </c>
      <c r="Q19" s="31" t="str">
        <f t="shared" si="6"/>
        <v>3'23</v>
      </c>
      <c r="R19" s="32">
        <f t="shared" si="11"/>
        <v>126.26262626262628</v>
      </c>
    </row>
    <row r="20" spans="1:18" ht="15.75" customHeight="1" thickBot="1">
      <c r="A20" s="33">
        <v>1.5</v>
      </c>
      <c r="B20" s="34">
        <f t="shared" si="0"/>
        <v>330</v>
      </c>
      <c r="C20" s="35">
        <f t="shared" si="1"/>
        <v>120</v>
      </c>
      <c r="D20" s="36">
        <f t="shared" si="2"/>
        <v>13.63636363636364</v>
      </c>
      <c r="E20" s="37">
        <f t="shared" si="7"/>
        <v>16.363636363636367</v>
      </c>
      <c r="F20" s="50">
        <f t="shared" si="3"/>
        <v>9.80000000000001</v>
      </c>
      <c r="G20" s="50">
        <f t="shared" si="4"/>
        <v>14</v>
      </c>
      <c r="H20" s="51" t="str">
        <f t="shared" si="8"/>
        <v>0'22</v>
      </c>
      <c r="I20" s="51" t="str">
        <f t="shared" si="5"/>
        <v>0'44</v>
      </c>
      <c r="J20" s="51" t="str">
        <f t="shared" si="5"/>
        <v>1'06</v>
      </c>
      <c r="K20" s="51" t="str">
        <f t="shared" si="5"/>
        <v>1'28</v>
      </c>
      <c r="L20" s="51" t="str">
        <f t="shared" si="5"/>
        <v>1'50</v>
      </c>
      <c r="M20" s="30">
        <f t="shared" si="9"/>
        <v>27.272727272727273</v>
      </c>
      <c r="N20" s="30">
        <f t="shared" si="9"/>
        <v>136.36363636363637</v>
      </c>
      <c r="O20" s="31" t="str">
        <f t="shared" si="10"/>
        <v>4'24</v>
      </c>
      <c r="P20" s="31" t="str">
        <f t="shared" si="6"/>
        <v>3'50</v>
      </c>
      <c r="Q20" s="31" t="str">
        <f t="shared" si="6"/>
        <v>3'25</v>
      </c>
      <c r="R20" s="32">
        <f t="shared" si="11"/>
        <v>125.00000000000003</v>
      </c>
    </row>
    <row r="21" spans="1:18" ht="15.75" customHeight="1" thickBot="1">
      <c r="A21" s="33">
        <v>1.52</v>
      </c>
      <c r="B21" s="34">
        <f t="shared" si="0"/>
        <v>336</v>
      </c>
      <c r="C21" s="35">
        <f t="shared" si="1"/>
        <v>120</v>
      </c>
      <c r="D21" s="36">
        <f t="shared" si="2"/>
        <v>13.392857142857144</v>
      </c>
      <c r="E21" s="37">
        <f t="shared" si="7"/>
        <v>16.071428571428573</v>
      </c>
      <c r="F21" s="50">
        <f t="shared" si="3"/>
        <v>9.30000000000002</v>
      </c>
      <c r="G21" s="50">
        <f t="shared" si="4"/>
        <v>14</v>
      </c>
      <c r="H21" s="51" t="str">
        <f t="shared" si="8"/>
        <v>0'22</v>
      </c>
      <c r="I21" s="51" t="str">
        <f t="shared" si="8"/>
        <v>0'45</v>
      </c>
      <c r="J21" s="51" t="str">
        <f t="shared" si="8"/>
        <v>1'07</v>
      </c>
      <c r="K21" s="51" t="str">
        <f t="shared" si="8"/>
        <v>1'30</v>
      </c>
      <c r="L21" s="51" t="str">
        <f t="shared" si="8"/>
        <v>1'52</v>
      </c>
      <c r="M21" s="30">
        <f t="shared" si="9"/>
        <v>26.785714285714285</v>
      </c>
      <c r="N21" s="30">
        <f t="shared" si="9"/>
        <v>133.92857142857144</v>
      </c>
      <c r="O21" s="31" t="str">
        <f t="shared" si="10"/>
        <v>4'28</v>
      </c>
      <c r="P21" s="31" t="str">
        <f t="shared" si="10"/>
        <v>3'55</v>
      </c>
      <c r="Q21" s="31" t="str">
        <f t="shared" si="10"/>
        <v>3'29</v>
      </c>
      <c r="R21" s="32">
        <f t="shared" si="11"/>
        <v>122.76785714285718</v>
      </c>
    </row>
    <row r="22" spans="1:18" ht="15.75" customHeight="1" thickBot="1">
      <c r="A22" s="33">
        <v>1.54</v>
      </c>
      <c r="B22" s="34">
        <f t="shared" si="0"/>
        <v>342</v>
      </c>
      <c r="C22" s="35">
        <f t="shared" si="1"/>
        <v>119</v>
      </c>
      <c r="D22" s="36">
        <f t="shared" si="2"/>
        <v>13.268465280849183</v>
      </c>
      <c r="E22" s="37">
        <f t="shared" si="7"/>
        <v>15.789473684210527</v>
      </c>
      <c r="F22" s="50">
        <f t="shared" si="3"/>
        <v>8.90000000000002</v>
      </c>
      <c r="G22" s="50">
        <f t="shared" si="4"/>
        <v>14</v>
      </c>
      <c r="H22" s="51" t="str">
        <f t="shared" si="8"/>
        <v>0'23</v>
      </c>
      <c r="I22" s="51" t="str">
        <f t="shared" si="8"/>
        <v>0'46</v>
      </c>
      <c r="J22" s="51" t="str">
        <f t="shared" si="8"/>
        <v>1'08</v>
      </c>
      <c r="K22" s="51" t="str">
        <f t="shared" si="8"/>
        <v>1'31</v>
      </c>
      <c r="L22" s="51" t="str">
        <f t="shared" si="8"/>
        <v>1'54</v>
      </c>
      <c r="M22" s="30">
        <f t="shared" si="9"/>
        <v>26.315789473684212</v>
      </c>
      <c r="N22" s="30">
        <f t="shared" si="9"/>
        <v>131.57894736842107</v>
      </c>
      <c r="O22" s="31" t="str">
        <f t="shared" si="10"/>
        <v>4'31</v>
      </c>
      <c r="P22" s="31" t="str">
        <f t="shared" si="10"/>
        <v>3'57</v>
      </c>
      <c r="Q22" s="31" t="str">
        <f t="shared" si="10"/>
        <v>3'31</v>
      </c>
      <c r="R22" s="32">
        <f t="shared" si="11"/>
        <v>121.62759840778418</v>
      </c>
    </row>
    <row r="23" spans="1:18" ht="15.75" customHeight="1" thickBot="1">
      <c r="A23" s="33">
        <v>1.56</v>
      </c>
      <c r="B23" s="34">
        <f t="shared" si="0"/>
        <v>348</v>
      </c>
      <c r="C23" s="35">
        <f t="shared" si="1"/>
        <v>119</v>
      </c>
      <c r="D23" s="36">
        <f t="shared" si="2"/>
        <v>13.039698638075922</v>
      </c>
      <c r="E23" s="37">
        <f t="shared" si="7"/>
        <v>15.517241379310347</v>
      </c>
      <c r="F23" s="50">
        <f t="shared" si="3"/>
        <v>8.60000000000002</v>
      </c>
      <c r="G23" s="50">
        <f t="shared" si="4"/>
        <v>14</v>
      </c>
      <c r="H23" s="51" t="str">
        <f t="shared" si="8"/>
        <v>0'23</v>
      </c>
      <c r="I23" s="51" t="str">
        <f t="shared" si="8"/>
        <v>0'46</v>
      </c>
      <c r="J23" s="51" t="str">
        <f t="shared" si="8"/>
        <v>1'10</v>
      </c>
      <c r="K23" s="51" t="str">
        <f t="shared" si="8"/>
        <v>1'33</v>
      </c>
      <c r="L23" s="51" t="str">
        <f t="shared" si="8"/>
        <v>1'56</v>
      </c>
      <c r="M23" s="30">
        <f t="shared" si="9"/>
        <v>25.862068965517246</v>
      </c>
      <c r="N23" s="30">
        <f t="shared" si="9"/>
        <v>129.31034482758622</v>
      </c>
      <c r="O23" s="31" t="str">
        <f t="shared" si="10"/>
        <v>4'36</v>
      </c>
      <c r="P23" s="31" t="str">
        <f t="shared" si="10"/>
        <v>4'01</v>
      </c>
      <c r="Q23" s="31" t="str">
        <f t="shared" si="10"/>
        <v>3'34</v>
      </c>
      <c r="R23" s="32">
        <f t="shared" si="11"/>
        <v>119.5305708490293</v>
      </c>
    </row>
    <row r="24" spans="1:18" ht="15.75" customHeight="1" thickBot="1">
      <c r="A24" s="33">
        <v>1.58</v>
      </c>
      <c r="B24" s="34">
        <f t="shared" si="0"/>
        <v>354</v>
      </c>
      <c r="C24" s="35">
        <f t="shared" si="1"/>
        <v>119</v>
      </c>
      <c r="D24" s="36">
        <f t="shared" si="2"/>
        <v>12.818686796752601</v>
      </c>
      <c r="E24" s="37">
        <f t="shared" si="7"/>
        <v>15.254237288135595</v>
      </c>
      <c r="F24" s="50">
        <f t="shared" si="3"/>
        <v>8.10000000000002</v>
      </c>
      <c r="G24" s="50">
        <f t="shared" si="4"/>
        <v>14</v>
      </c>
      <c r="H24" s="51" t="str">
        <f t="shared" si="8"/>
        <v>0'24</v>
      </c>
      <c r="I24" s="51" t="str">
        <f t="shared" si="8"/>
        <v>0'47</v>
      </c>
      <c r="J24" s="51" t="str">
        <f t="shared" si="8"/>
        <v>1'11</v>
      </c>
      <c r="K24" s="51" t="str">
        <f t="shared" si="8"/>
        <v>1'34</v>
      </c>
      <c r="L24" s="51" t="str">
        <f t="shared" si="8"/>
        <v>1'58</v>
      </c>
      <c r="M24" s="30">
        <f t="shared" si="9"/>
        <v>25.423728813559322</v>
      </c>
      <c r="N24" s="30">
        <f t="shared" si="9"/>
        <v>127.11864406779662</v>
      </c>
      <c r="O24" s="31" t="str">
        <f t="shared" si="10"/>
        <v>4'40</v>
      </c>
      <c r="P24" s="31" t="str">
        <f t="shared" si="10"/>
        <v>4'05</v>
      </c>
      <c r="Q24" s="31" t="str">
        <f t="shared" si="10"/>
        <v>3'38</v>
      </c>
      <c r="R24" s="32">
        <f t="shared" si="11"/>
        <v>117.50462897023219</v>
      </c>
    </row>
    <row r="25" spans="1:18" s="1" customFormat="1" ht="15.75" customHeight="1" thickBot="1">
      <c r="A25" s="33">
        <v>2</v>
      </c>
      <c r="B25" s="34">
        <f t="shared" si="0"/>
        <v>360</v>
      </c>
      <c r="C25" s="35">
        <f t="shared" si="1"/>
        <v>118</v>
      </c>
      <c r="D25" s="36">
        <f t="shared" si="2"/>
        <v>12.711864406779663</v>
      </c>
      <c r="E25" s="37">
        <f t="shared" si="7"/>
        <v>15.000000000000002</v>
      </c>
      <c r="F25" s="50">
        <f t="shared" si="3"/>
        <v>7.70000000000002</v>
      </c>
      <c r="G25" s="50">
        <f t="shared" si="4"/>
        <v>14</v>
      </c>
      <c r="H25" s="51" t="str">
        <f t="shared" si="8"/>
        <v>0'24</v>
      </c>
      <c r="I25" s="51" t="str">
        <f t="shared" si="8"/>
        <v>0'48</v>
      </c>
      <c r="J25" s="51" t="str">
        <f t="shared" si="8"/>
        <v>1'12</v>
      </c>
      <c r="K25" s="51" t="str">
        <f t="shared" si="8"/>
        <v>1'36</v>
      </c>
      <c r="L25" s="51" t="str">
        <f t="shared" si="8"/>
        <v>2'60</v>
      </c>
      <c r="M25" s="30">
        <f t="shared" si="9"/>
        <v>25</v>
      </c>
      <c r="N25" s="30">
        <f t="shared" si="9"/>
        <v>125.00000000000001</v>
      </c>
      <c r="O25" s="31" t="str">
        <f t="shared" si="10"/>
        <v>4'43</v>
      </c>
      <c r="P25" s="31" t="str">
        <f t="shared" si="10"/>
        <v>4'07</v>
      </c>
      <c r="Q25" s="31" t="str">
        <f t="shared" si="10"/>
        <v>3'40</v>
      </c>
      <c r="R25" s="32">
        <f t="shared" si="11"/>
        <v>116.52542372881359</v>
      </c>
    </row>
    <row r="26" spans="1:18" s="1" customFormat="1" ht="15.75" customHeight="1" thickBot="1">
      <c r="A26" s="33">
        <v>2.02</v>
      </c>
      <c r="B26" s="34">
        <f t="shared" si="0"/>
        <v>366</v>
      </c>
      <c r="C26" s="35">
        <f t="shared" si="1"/>
        <v>118</v>
      </c>
      <c r="D26" s="36">
        <f t="shared" si="2"/>
        <v>12.503473186996388</v>
      </c>
      <c r="E26" s="37">
        <f t="shared" si="7"/>
        <v>14.754098360655737</v>
      </c>
      <c r="F26" s="50">
        <f t="shared" si="3"/>
        <v>7.30000000000002</v>
      </c>
      <c r="G26" s="50">
        <f t="shared" si="4"/>
        <v>14</v>
      </c>
      <c r="H26" s="51" t="str">
        <f t="shared" si="8"/>
        <v>0'24</v>
      </c>
      <c r="I26" s="51" t="str">
        <f t="shared" si="8"/>
        <v>0'49</v>
      </c>
      <c r="J26" s="51" t="str">
        <f t="shared" si="8"/>
        <v>1'13</v>
      </c>
      <c r="K26" s="51" t="str">
        <f t="shared" si="8"/>
        <v>1'38</v>
      </c>
      <c r="L26" s="51" t="str">
        <f t="shared" si="8"/>
        <v>2'02</v>
      </c>
      <c r="M26" s="30">
        <f t="shared" si="9"/>
        <v>24.59016393442623</v>
      </c>
      <c r="N26" s="30">
        <f t="shared" si="9"/>
        <v>122.95081967213113</v>
      </c>
      <c r="O26" s="31" t="str">
        <f t="shared" si="10"/>
        <v>4'47</v>
      </c>
      <c r="P26" s="31" t="str">
        <f t="shared" si="10"/>
        <v>4'11</v>
      </c>
      <c r="Q26" s="31" t="str">
        <f t="shared" si="10"/>
        <v>3'43</v>
      </c>
      <c r="R26" s="32">
        <f t="shared" si="11"/>
        <v>114.61517088080024</v>
      </c>
    </row>
    <row r="27" spans="1:18" s="1" customFormat="1" ht="15.75" customHeight="1" thickBot="1">
      <c r="A27" s="33">
        <v>2.04</v>
      </c>
      <c r="B27" s="34">
        <f t="shared" si="0"/>
        <v>372</v>
      </c>
      <c r="C27" s="35">
        <f t="shared" si="1"/>
        <v>118</v>
      </c>
      <c r="D27" s="36">
        <f t="shared" si="2"/>
        <v>12.30180426462548</v>
      </c>
      <c r="E27" s="37">
        <f t="shared" si="7"/>
        <v>14.516129032258064</v>
      </c>
      <c r="F27" s="50">
        <f t="shared" si="3"/>
        <v>6.90000000000003</v>
      </c>
      <c r="G27" s="50">
        <f t="shared" si="4"/>
        <v>13.9</v>
      </c>
      <c r="H27" s="51" t="str">
        <f t="shared" si="8"/>
        <v>0'25</v>
      </c>
      <c r="I27" s="51" t="str">
        <f t="shared" si="8"/>
        <v>0'50</v>
      </c>
      <c r="J27" s="51" t="str">
        <f t="shared" si="8"/>
        <v>1'14</v>
      </c>
      <c r="K27" s="51" t="str">
        <f t="shared" si="8"/>
        <v>1'39</v>
      </c>
      <c r="L27" s="51" t="str">
        <f t="shared" si="8"/>
        <v>2'04</v>
      </c>
      <c r="M27" s="30">
        <f t="shared" si="9"/>
        <v>24.193548387096776</v>
      </c>
      <c r="N27" s="30">
        <f t="shared" si="9"/>
        <v>120.96774193548387</v>
      </c>
      <c r="O27" s="31" t="str">
        <f t="shared" si="10"/>
        <v>4'52</v>
      </c>
      <c r="P27" s="31" t="str">
        <f t="shared" si="10"/>
        <v>4'16</v>
      </c>
      <c r="Q27" s="31" t="str">
        <f t="shared" si="10"/>
        <v>3'47</v>
      </c>
      <c r="R27" s="32">
        <f t="shared" si="11"/>
        <v>112.76653909240025</v>
      </c>
    </row>
    <row r="28" spans="1:18" s="1" customFormat="1" ht="15.75" customHeight="1" thickBot="1">
      <c r="A28" s="33">
        <v>2.06</v>
      </c>
      <c r="B28" s="34">
        <f t="shared" si="0"/>
        <v>378</v>
      </c>
      <c r="C28" s="35">
        <f t="shared" si="1"/>
        <v>117</v>
      </c>
      <c r="D28" s="36">
        <f t="shared" si="2"/>
        <v>12.210012210012211</v>
      </c>
      <c r="E28" s="37">
        <f t="shared" si="7"/>
        <v>14.285714285714286</v>
      </c>
      <c r="F28" s="50">
        <f t="shared" si="3"/>
        <v>6.60000000000003</v>
      </c>
      <c r="G28" s="50">
        <f t="shared" si="4"/>
        <v>13.3</v>
      </c>
      <c r="H28" s="51" t="str">
        <f t="shared" si="8"/>
        <v>0'25</v>
      </c>
      <c r="I28" s="51" t="str">
        <f t="shared" si="8"/>
        <v>0'50</v>
      </c>
      <c r="J28" s="51" t="str">
        <f t="shared" si="8"/>
        <v>1'16</v>
      </c>
      <c r="K28" s="51" t="str">
        <f t="shared" si="8"/>
        <v>1'41</v>
      </c>
      <c r="L28" s="51" t="str">
        <f t="shared" si="8"/>
        <v>2'06</v>
      </c>
      <c r="M28" s="30">
        <f t="shared" si="9"/>
        <v>23.80952380952381</v>
      </c>
      <c r="N28" s="30">
        <f t="shared" si="9"/>
        <v>119.04761904761905</v>
      </c>
      <c r="O28" s="31" t="str">
        <f t="shared" si="10"/>
        <v>4'54</v>
      </c>
      <c r="P28" s="31" t="str">
        <f t="shared" si="10"/>
        <v>4'17</v>
      </c>
      <c r="Q28" s="31" t="str">
        <f t="shared" si="10"/>
        <v>3'49</v>
      </c>
      <c r="R28" s="32">
        <f t="shared" si="11"/>
        <v>111.92511192511195</v>
      </c>
    </row>
    <row r="29" spans="1:18" s="1" customFormat="1" ht="15.75" customHeight="1" thickBot="1">
      <c r="A29" s="33">
        <v>2.08</v>
      </c>
      <c r="B29" s="34">
        <f t="shared" si="0"/>
        <v>384</v>
      </c>
      <c r="C29" s="35">
        <f t="shared" si="1"/>
        <v>117</v>
      </c>
      <c r="D29" s="36">
        <f t="shared" si="2"/>
        <v>12.01923076923077</v>
      </c>
      <c r="E29" s="37">
        <f t="shared" si="7"/>
        <v>14.0625</v>
      </c>
      <c r="F29" s="50">
        <f t="shared" si="3"/>
        <v>6.30000000000003</v>
      </c>
      <c r="G29" s="50">
        <f t="shared" si="4"/>
        <v>12.7</v>
      </c>
      <c r="H29" s="51" t="str">
        <f t="shared" si="8"/>
        <v>0'26</v>
      </c>
      <c r="I29" s="51" t="str">
        <f t="shared" si="8"/>
        <v>0'51</v>
      </c>
      <c r="J29" s="51" t="str">
        <f t="shared" si="8"/>
        <v>1'17</v>
      </c>
      <c r="K29" s="51" t="str">
        <f t="shared" si="8"/>
        <v>1'42</v>
      </c>
      <c r="L29" s="51" t="str">
        <f t="shared" si="8"/>
        <v>2'08</v>
      </c>
      <c r="M29" s="30">
        <f t="shared" si="9"/>
        <v>23.4375</v>
      </c>
      <c r="N29" s="30">
        <f t="shared" si="9"/>
        <v>117.1875</v>
      </c>
      <c r="O29" s="31" t="str">
        <f t="shared" si="10"/>
        <v>4'59</v>
      </c>
      <c r="P29" s="31" t="str">
        <f t="shared" si="10"/>
        <v>4'22</v>
      </c>
      <c r="Q29" s="31" t="str">
        <f t="shared" si="10"/>
        <v>3'52</v>
      </c>
      <c r="R29" s="32">
        <f t="shared" si="11"/>
        <v>110.17628205128207</v>
      </c>
    </row>
    <row r="30" spans="1:18" s="1" customFormat="1" ht="15.75" customHeight="1" thickBot="1">
      <c r="A30" s="33">
        <v>2.1</v>
      </c>
      <c r="B30" s="34">
        <f t="shared" si="0"/>
        <v>390</v>
      </c>
      <c r="C30" s="35">
        <f t="shared" si="1"/>
        <v>117</v>
      </c>
      <c r="D30" s="36">
        <f t="shared" si="2"/>
        <v>11.83431952662722</v>
      </c>
      <c r="E30" s="37">
        <f t="shared" si="7"/>
        <v>13.846153846153847</v>
      </c>
      <c r="F30" s="50">
        <f t="shared" si="3"/>
        <v>6.00000000000003</v>
      </c>
      <c r="G30" s="50">
        <f t="shared" si="4"/>
        <v>12.1</v>
      </c>
      <c r="H30" s="51" t="str">
        <f t="shared" si="8"/>
        <v>0'26</v>
      </c>
      <c r="I30" s="51" t="str">
        <f t="shared" si="8"/>
        <v>0'52</v>
      </c>
      <c r="J30" s="51" t="str">
        <f t="shared" si="8"/>
        <v>1'18</v>
      </c>
      <c r="K30" s="51" t="str">
        <f t="shared" si="8"/>
        <v>1'44</v>
      </c>
      <c r="L30" s="51" t="str">
        <f t="shared" si="8"/>
        <v>2'10</v>
      </c>
      <c r="M30" s="30">
        <f t="shared" si="9"/>
        <v>23.076923076923077</v>
      </c>
      <c r="N30" s="30">
        <f t="shared" si="9"/>
        <v>115.38461538461539</v>
      </c>
      <c r="O30" s="31" t="str">
        <f t="shared" si="10"/>
        <v>5'04</v>
      </c>
      <c r="P30" s="31" t="str">
        <f t="shared" si="10"/>
        <v>4'26</v>
      </c>
      <c r="Q30" s="31" t="str">
        <f t="shared" si="10"/>
        <v>3'56</v>
      </c>
      <c r="R30" s="32">
        <f t="shared" si="11"/>
        <v>108.4812623274162</v>
      </c>
    </row>
    <row r="31" spans="1:18" s="1" customFormat="1" ht="15.75" customHeight="1" thickBot="1">
      <c r="A31" s="33">
        <v>2.12</v>
      </c>
      <c r="B31" s="34">
        <f t="shared" si="0"/>
        <v>396</v>
      </c>
      <c r="C31" s="35">
        <f t="shared" si="1"/>
        <v>116</v>
      </c>
      <c r="D31" s="36">
        <f t="shared" si="2"/>
        <v>11.755485893416928</v>
      </c>
      <c r="E31" s="37">
        <f t="shared" si="7"/>
        <v>13.636363636363637</v>
      </c>
      <c r="F31" s="50">
        <f t="shared" si="3"/>
        <v>5.70000000000003</v>
      </c>
      <c r="G31" s="50">
        <f t="shared" si="4"/>
        <v>11.6</v>
      </c>
      <c r="H31" s="51" t="str">
        <f t="shared" si="8"/>
        <v>0'26</v>
      </c>
      <c r="I31" s="51" t="str">
        <f t="shared" si="8"/>
        <v>0'53</v>
      </c>
      <c r="J31" s="51" t="str">
        <f t="shared" si="8"/>
        <v>1'19</v>
      </c>
      <c r="K31" s="51" t="str">
        <f t="shared" si="8"/>
        <v>1'46</v>
      </c>
      <c r="L31" s="51" t="str">
        <f t="shared" si="8"/>
        <v>2'12</v>
      </c>
      <c r="M31" s="30">
        <f t="shared" si="9"/>
        <v>22.727272727272727</v>
      </c>
      <c r="N31" s="30">
        <f t="shared" si="9"/>
        <v>113.63636363636364</v>
      </c>
      <c r="O31" s="31" t="str">
        <f t="shared" si="10"/>
        <v>5'06</v>
      </c>
      <c r="P31" s="31" t="str">
        <f t="shared" si="10"/>
        <v>4'27</v>
      </c>
      <c r="Q31" s="31" t="str">
        <f t="shared" si="10"/>
        <v>3'58</v>
      </c>
      <c r="R31" s="32">
        <f t="shared" si="11"/>
        <v>107.75862068965519</v>
      </c>
    </row>
    <row r="32" spans="1:18" s="1" customFormat="1" ht="15.75" customHeight="1" thickBot="1">
      <c r="A32" s="33">
        <v>2.14</v>
      </c>
      <c r="B32" s="34">
        <f t="shared" si="0"/>
        <v>402</v>
      </c>
      <c r="C32" s="35">
        <f t="shared" si="1"/>
        <v>116</v>
      </c>
      <c r="D32" s="36">
        <f t="shared" si="2"/>
        <v>11.580030880082349</v>
      </c>
      <c r="E32" s="37">
        <f t="shared" si="7"/>
        <v>13.432835820895523</v>
      </c>
      <c r="F32" s="50">
        <f t="shared" si="3"/>
        <v>5.40000000000003</v>
      </c>
      <c r="G32" s="50">
        <f t="shared" si="4"/>
        <v>11</v>
      </c>
      <c r="H32" s="51" t="str">
        <f t="shared" si="8"/>
        <v>0'27</v>
      </c>
      <c r="I32" s="51" t="str">
        <f t="shared" si="8"/>
        <v>0'54</v>
      </c>
      <c r="J32" s="51" t="str">
        <f t="shared" si="8"/>
        <v>1'20</v>
      </c>
      <c r="K32" s="51" t="str">
        <f t="shared" si="8"/>
        <v>1'47</v>
      </c>
      <c r="L32" s="51" t="str">
        <f t="shared" si="8"/>
        <v>2'14</v>
      </c>
      <c r="M32" s="30">
        <f t="shared" si="9"/>
        <v>22.388059701492537</v>
      </c>
      <c r="N32" s="30">
        <f t="shared" si="9"/>
        <v>111.94029850746269</v>
      </c>
      <c r="O32" s="31" t="str">
        <f t="shared" si="10"/>
        <v>5'10</v>
      </c>
      <c r="P32" s="31" t="str">
        <f t="shared" si="10"/>
        <v>4'32</v>
      </c>
      <c r="Q32" s="31" t="str">
        <f t="shared" si="10"/>
        <v>4'01</v>
      </c>
      <c r="R32" s="32">
        <f t="shared" si="11"/>
        <v>106.15028306742155</v>
      </c>
    </row>
    <row r="33" spans="1:18" s="1" customFormat="1" ht="15.75" customHeight="1" thickBot="1">
      <c r="A33" s="33">
        <v>2.16</v>
      </c>
      <c r="B33" s="34">
        <f t="shared" si="0"/>
        <v>408</v>
      </c>
      <c r="C33" s="35">
        <f t="shared" si="1"/>
        <v>116</v>
      </c>
      <c r="D33" s="36">
        <f t="shared" si="2"/>
        <v>11.40973630831643</v>
      </c>
      <c r="E33" s="37">
        <f t="shared" si="7"/>
        <v>13.235294117647058</v>
      </c>
      <c r="F33" s="50">
        <f t="shared" si="3"/>
        <v>5.10000000000003</v>
      </c>
      <c r="G33" s="50">
        <f t="shared" si="4"/>
        <v>10.5</v>
      </c>
      <c r="H33" s="51" t="str">
        <f t="shared" si="8"/>
        <v>0'27</v>
      </c>
      <c r="I33" s="51" t="str">
        <f t="shared" si="8"/>
        <v>0'54</v>
      </c>
      <c r="J33" s="51" t="str">
        <f t="shared" si="8"/>
        <v>1'22</v>
      </c>
      <c r="K33" s="51" t="str">
        <f t="shared" si="8"/>
        <v>1'49</v>
      </c>
      <c r="L33" s="51" t="str">
        <f t="shared" si="8"/>
        <v>2'16</v>
      </c>
      <c r="M33" s="30">
        <f t="shared" si="9"/>
        <v>22.058823529411764</v>
      </c>
      <c r="N33" s="30">
        <f t="shared" si="9"/>
        <v>110.29411764705881</v>
      </c>
      <c r="O33" s="31" t="str">
        <f t="shared" si="10"/>
        <v>5'15</v>
      </c>
      <c r="P33" s="31" t="str">
        <f t="shared" si="10"/>
        <v>4'36</v>
      </c>
      <c r="Q33" s="31" t="str">
        <f t="shared" si="10"/>
        <v>4'05</v>
      </c>
      <c r="R33" s="32">
        <f t="shared" si="11"/>
        <v>104.58924949290063</v>
      </c>
    </row>
    <row r="34" spans="1:18" s="1" customFormat="1" ht="15.75" customHeight="1" thickBot="1">
      <c r="A34" s="33">
        <v>2.18</v>
      </c>
      <c r="B34" s="34">
        <f t="shared" si="0"/>
        <v>414</v>
      </c>
      <c r="C34" s="35">
        <f t="shared" si="1"/>
        <v>115</v>
      </c>
      <c r="D34" s="36">
        <f t="shared" si="2"/>
        <v>11.342155009451798</v>
      </c>
      <c r="E34" s="37">
        <f t="shared" si="7"/>
        <v>13.043478260869566</v>
      </c>
      <c r="F34" s="50">
        <f t="shared" si="3"/>
        <v>4.80000000000003</v>
      </c>
      <c r="G34" s="50">
        <f t="shared" si="4"/>
        <v>10.2</v>
      </c>
      <c r="H34" s="51" t="str">
        <f t="shared" si="8"/>
        <v>0'28</v>
      </c>
      <c r="I34" s="51" t="str">
        <f t="shared" si="8"/>
        <v>0'55</v>
      </c>
      <c r="J34" s="51" t="str">
        <f t="shared" si="8"/>
        <v>1'23</v>
      </c>
      <c r="K34" s="51" t="str">
        <f t="shared" si="8"/>
        <v>1'50</v>
      </c>
      <c r="L34" s="51" t="str">
        <f t="shared" si="8"/>
        <v>2'18</v>
      </c>
      <c r="M34" s="30">
        <f t="shared" si="9"/>
        <v>21.73913043478261</v>
      </c>
      <c r="N34" s="30">
        <f t="shared" si="9"/>
        <v>108.69565217391305</v>
      </c>
      <c r="O34" s="31" t="str">
        <f t="shared" si="10"/>
        <v>5'17</v>
      </c>
      <c r="P34" s="31" t="str">
        <f t="shared" si="10"/>
        <v>4'37</v>
      </c>
      <c r="Q34" s="31" t="str">
        <f t="shared" si="10"/>
        <v>4'06</v>
      </c>
      <c r="R34" s="32">
        <f t="shared" si="11"/>
        <v>103.96975425330814</v>
      </c>
    </row>
    <row r="35" spans="1:18" s="1" customFormat="1" ht="15.75" customHeight="1" thickBot="1">
      <c r="A35" s="33">
        <v>2.2</v>
      </c>
      <c r="B35" s="34">
        <f t="shared" si="0"/>
        <v>420.0000000000001</v>
      </c>
      <c r="C35" s="35">
        <f t="shared" si="1"/>
        <v>115</v>
      </c>
      <c r="D35" s="36">
        <f t="shared" si="2"/>
        <v>11.180124223602483</v>
      </c>
      <c r="E35" s="37">
        <f t="shared" si="7"/>
        <v>12.857142857142854</v>
      </c>
      <c r="F35" s="50">
        <f t="shared" si="3"/>
        <v>4.50000000000003</v>
      </c>
      <c r="G35" s="50">
        <f t="shared" si="4"/>
        <v>10</v>
      </c>
      <c r="H35" s="51" t="str">
        <f t="shared" si="8"/>
        <v>0'28</v>
      </c>
      <c r="I35" s="51" t="str">
        <f t="shared" si="8"/>
        <v>0'56</v>
      </c>
      <c r="J35" s="51" t="str">
        <f t="shared" si="8"/>
        <v>1'24</v>
      </c>
      <c r="K35" s="51" t="str">
        <f t="shared" si="8"/>
        <v>1'52</v>
      </c>
      <c r="L35" s="51" t="str">
        <f t="shared" si="8"/>
        <v>2'20</v>
      </c>
      <c r="M35" s="30">
        <f t="shared" si="9"/>
        <v>21.428571428571423</v>
      </c>
      <c r="N35" s="30">
        <f t="shared" si="9"/>
        <v>107.14285714285712</v>
      </c>
      <c r="O35" s="31" t="str">
        <f t="shared" si="10"/>
        <v>5'22</v>
      </c>
      <c r="P35" s="31" t="str">
        <f t="shared" si="10"/>
        <v>4'41</v>
      </c>
      <c r="Q35" s="31" t="str">
        <f t="shared" si="10"/>
        <v>4'10</v>
      </c>
      <c r="R35" s="32">
        <f t="shared" si="11"/>
        <v>102.48447204968943</v>
      </c>
    </row>
    <row r="36" spans="1:18" s="1" customFormat="1" ht="15.75" customHeight="1" thickBot="1">
      <c r="A36" s="33">
        <v>2.22</v>
      </c>
      <c r="B36" s="34">
        <f t="shared" si="0"/>
        <v>426.0000000000001</v>
      </c>
      <c r="C36" s="35">
        <f t="shared" si="1"/>
        <v>114</v>
      </c>
      <c r="D36" s="36">
        <f t="shared" si="2"/>
        <v>11.119347664936988</v>
      </c>
      <c r="E36" s="37">
        <f t="shared" si="7"/>
        <v>12.676056338028165</v>
      </c>
      <c r="F36" s="50">
        <f t="shared" si="3"/>
        <v>4.20000000000003</v>
      </c>
      <c r="G36" s="50">
        <f t="shared" si="4"/>
        <v>9.80000000000001</v>
      </c>
      <c r="H36" s="51" t="str">
        <f t="shared" si="8"/>
        <v>0'28</v>
      </c>
      <c r="I36" s="51" t="str">
        <f t="shared" si="8"/>
        <v>0'57</v>
      </c>
      <c r="J36" s="51" t="str">
        <f t="shared" si="8"/>
        <v>1'25</v>
      </c>
      <c r="K36" s="51" t="str">
        <f t="shared" si="8"/>
        <v>1'54</v>
      </c>
      <c r="L36" s="51" t="str">
        <f t="shared" si="8"/>
        <v>2'22</v>
      </c>
      <c r="M36" s="30">
        <f t="shared" si="9"/>
        <v>21.126760563380277</v>
      </c>
      <c r="N36" s="30">
        <f t="shared" si="9"/>
        <v>105.6338028169014</v>
      </c>
      <c r="O36" s="31" t="str">
        <f t="shared" si="10"/>
        <v>5'23</v>
      </c>
      <c r="P36" s="31" t="str">
        <f t="shared" si="10"/>
        <v>4'43</v>
      </c>
      <c r="Q36" s="31" t="str">
        <f t="shared" si="10"/>
        <v>4'11</v>
      </c>
      <c r="R36" s="32">
        <f t="shared" si="11"/>
        <v>101.92735359525572</v>
      </c>
    </row>
    <row r="37" spans="1:18" s="1" customFormat="1" ht="15.75" customHeight="1" thickBot="1">
      <c r="A37" s="33">
        <v>2.24</v>
      </c>
      <c r="B37" s="34">
        <f t="shared" si="0"/>
        <v>432.0000000000001</v>
      </c>
      <c r="C37" s="35">
        <f t="shared" si="1"/>
        <v>114</v>
      </c>
      <c r="D37" s="36">
        <f t="shared" si="2"/>
        <v>10.964912280701753</v>
      </c>
      <c r="E37" s="37">
        <f t="shared" si="7"/>
        <v>12.499999999999998</v>
      </c>
      <c r="F37" s="50">
        <f t="shared" si="3"/>
        <v>3.9</v>
      </c>
      <c r="G37" s="50">
        <f t="shared" si="4"/>
        <v>9.50000000000002</v>
      </c>
      <c r="H37" s="51" t="str">
        <f t="shared" si="8"/>
        <v>0'29</v>
      </c>
      <c r="I37" s="51" t="str">
        <f t="shared" si="8"/>
        <v>0'58</v>
      </c>
      <c r="J37" s="51" t="str">
        <f t="shared" si="8"/>
        <v>1'26</v>
      </c>
      <c r="K37" s="51" t="str">
        <f t="shared" si="8"/>
        <v>1'55</v>
      </c>
      <c r="L37" s="51" t="str">
        <f t="shared" si="8"/>
        <v>2'24</v>
      </c>
      <c r="M37" s="30">
        <f t="shared" si="9"/>
        <v>20.83333333333333</v>
      </c>
      <c r="N37" s="30">
        <f t="shared" si="9"/>
        <v>104.16666666666664</v>
      </c>
      <c r="O37" s="31" t="str">
        <f t="shared" si="10"/>
        <v>5'28</v>
      </c>
      <c r="P37" s="31" t="str">
        <f t="shared" si="10"/>
        <v>4'47</v>
      </c>
      <c r="Q37" s="31" t="str">
        <f t="shared" si="10"/>
        <v>4'15</v>
      </c>
      <c r="R37" s="32">
        <f t="shared" si="11"/>
        <v>100.51169590643273</v>
      </c>
    </row>
    <row r="38" spans="1:18" s="1" customFormat="1" ht="15.75" customHeight="1" thickBot="1">
      <c r="A38" s="33">
        <v>2.26</v>
      </c>
      <c r="B38" s="34">
        <f t="shared" si="0"/>
        <v>437.9999999999999</v>
      </c>
      <c r="C38" s="35">
        <f t="shared" si="1"/>
        <v>114</v>
      </c>
      <c r="D38" s="36">
        <f t="shared" si="2"/>
        <v>10.814708002883926</v>
      </c>
      <c r="E38" s="37">
        <f t="shared" si="7"/>
        <v>12.328767123287674</v>
      </c>
      <c r="F38" s="50">
        <f t="shared" si="3"/>
        <v>3.7</v>
      </c>
      <c r="G38" s="50">
        <f t="shared" si="4"/>
        <v>9.30000000000002</v>
      </c>
      <c r="H38" s="51" t="str">
        <f t="shared" si="8"/>
        <v>0'29</v>
      </c>
      <c r="I38" s="51" t="str">
        <f t="shared" si="8"/>
        <v>0'58</v>
      </c>
      <c r="J38" s="51" t="str">
        <f t="shared" si="8"/>
        <v>1'28</v>
      </c>
      <c r="K38" s="51" t="str">
        <f t="shared" si="8"/>
        <v>1'57</v>
      </c>
      <c r="L38" s="51" t="str">
        <f t="shared" si="8"/>
        <v>2'26</v>
      </c>
      <c r="M38" s="30">
        <f t="shared" si="9"/>
        <v>20.547945205479458</v>
      </c>
      <c r="N38" s="30">
        <f t="shared" si="9"/>
        <v>102.73972602739728</v>
      </c>
      <c r="O38" s="31" t="str">
        <f t="shared" si="10"/>
        <v>5'32</v>
      </c>
      <c r="P38" s="31" t="str">
        <f t="shared" si="10"/>
        <v>4'51</v>
      </c>
      <c r="Q38" s="31" t="str">
        <f t="shared" si="10"/>
        <v>4'18</v>
      </c>
      <c r="R38" s="32">
        <f t="shared" si="11"/>
        <v>99.13482335976934</v>
      </c>
    </row>
    <row r="39" spans="1:18" s="1" customFormat="1" ht="15.75" customHeight="1" thickBot="1">
      <c r="A39" s="33">
        <v>2.28</v>
      </c>
      <c r="B39" s="34">
        <f t="shared" si="0"/>
        <v>443.9999999999999</v>
      </c>
      <c r="C39" s="35">
        <f t="shared" si="1"/>
        <v>114</v>
      </c>
      <c r="D39" s="36">
        <f t="shared" si="2"/>
        <v>10.668563300142251</v>
      </c>
      <c r="E39" s="37">
        <f t="shared" si="7"/>
        <v>12.162162162162167</v>
      </c>
      <c r="F39" s="50">
        <f t="shared" si="3"/>
        <v>3.5</v>
      </c>
      <c r="G39" s="50">
        <f t="shared" si="4"/>
        <v>9.10000000000002</v>
      </c>
      <c r="H39" s="51" t="str">
        <f t="shared" si="8"/>
        <v>0'30</v>
      </c>
      <c r="I39" s="51" t="str">
        <f t="shared" si="8"/>
        <v>0'59</v>
      </c>
      <c r="J39" s="51" t="str">
        <f t="shared" si="8"/>
        <v>1'29</v>
      </c>
      <c r="K39" s="51" t="str">
        <f t="shared" si="8"/>
        <v>1'58</v>
      </c>
      <c r="L39" s="51" t="str">
        <f t="shared" si="8"/>
        <v>2'28</v>
      </c>
      <c r="M39" s="30">
        <f t="shared" si="9"/>
        <v>20.270270270270274</v>
      </c>
      <c r="N39" s="30">
        <f t="shared" si="9"/>
        <v>101.35135135135137</v>
      </c>
      <c r="O39" s="31" t="str">
        <f t="shared" si="10"/>
        <v>5'37</v>
      </c>
      <c r="P39" s="31" t="str">
        <f t="shared" si="10"/>
        <v>4'55</v>
      </c>
      <c r="Q39" s="31" t="str">
        <f t="shared" si="10"/>
        <v>4'22</v>
      </c>
      <c r="R39" s="32">
        <f t="shared" si="11"/>
        <v>97.79516358463734</v>
      </c>
    </row>
    <row r="40" spans="1:18" s="1" customFormat="1" ht="15.75" customHeight="1" thickBot="1">
      <c r="A40" s="33">
        <v>2.3</v>
      </c>
      <c r="B40" s="34">
        <f t="shared" si="0"/>
        <v>449.9999999999999</v>
      </c>
      <c r="C40" s="35">
        <f t="shared" si="1"/>
        <v>113</v>
      </c>
      <c r="D40" s="36">
        <f t="shared" si="2"/>
        <v>10.619469026548675</v>
      </c>
      <c r="E40" s="37">
        <f t="shared" si="7"/>
        <v>12.000000000000004</v>
      </c>
      <c r="F40" s="50">
        <f t="shared" si="3"/>
        <v>3.3</v>
      </c>
      <c r="G40" s="50">
        <f t="shared" si="4"/>
        <v>8.90000000000002</v>
      </c>
      <c r="H40" s="51" t="str">
        <f t="shared" si="8"/>
        <v>0'30</v>
      </c>
      <c r="I40" s="51" t="str">
        <f t="shared" si="8"/>
        <v>1'60</v>
      </c>
      <c r="J40" s="51" t="str">
        <f t="shared" si="8"/>
        <v>1'30</v>
      </c>
      <c r="K40" s="51" t="str">
        <f t="shared" si="8"/>
        <v>2'60</v>
      </c>
      <c r="L40" s="51" t="str">
        <f t="shared" si="8"/>
        <v>2'30</v>
      </c>
      <c r="M40" s="30">
        <f t="shared" si="9"/>
        <v>20.000000000000004</v>
      </c>
      <c r="N40" s="30">
        <f t="shared" si="9"/>
        <v>100.00000000000001</v>
      </c>
      <c r="O40" s="31" t="str">
        <f t="shared" si="10"/>
        <v>5'38</v>
      </c>
      <c r="P40" s="31" t="str">
        <f t="shared" si="10"/>
        <v>4'56</v>
      </c>
      <c r="Q40" s="31" t="str">
        <f t="shared" si="10"/>
        <v>4'23</v>
      </c>
      <c r="R40" s="32">
        <f t="shared" si="11"/>
        <v>97.34513274336285</v>
      </c>
    </row>
    <row r="41" spans="1:18" s="1" customFormat="1" ht="15.75" customHeight="1" thickBot="1">
      <c r="A41" s="33">
        <v>2.32</v>
      </c>
      <c r="B41" s="34">
        <f t="shared" si="0"/>
        <v>456</v>
      </c>
      <c r="C41" s="35">
        <f t="shared" si="1"/>
        <v>113</v>
      </c>
      <c r="D41" s="36">
        <f t="shared" si="2"/>
        <v>10.47973917093619</v>
      </c>
      <c r="E41" s="37">
        <f t="shared" si="7"/>
        <v>11.842105263157894</v>
      </c>
      <c r="F41" s="50">
        <f t="shared" si="3"/>
        <v>3.1</v>
      </c>
      <c r="G41" s="50">
        <f t="shared" si="4"/>
        <v>8.60000000000002</v>
      </c>
      <c r="H41" s="51" t="str">
        <f t="shared" si="8"/>
        <v>0'30</v>
      </c>
      <c r="I41" s="51" t="str">
        <f t="shared" si="8"/>
        <v>1'01</v>
      </c>
      <c r="J41" s="51" t="str">
        <f t="shared" si="8"/>
        <v>1'31</v>
      </c>
      <c r="K41" s="51" t="str">
        <f t="shared" si="8"/>
        <v>2'02</v>
      </c>
      <c r="L41" s="51" t="str">
        <f t="shared" si="8"/>
        <v>2'32</v>
      </c>
      <c r="M41" s="30">
        <f t="shared" si="9"/>
        <v>19.736842105263158</v>
      </c>
      <c r="N41" s="30">
        <f t="shared" si="9"/>
        <v>98.68421052631578</v>
      </c>
      <c r="O41" s="31" t="str">
        <f t="shared" si="10"/>
        <v>5'43</v>
      </c>
      <c r="P41" s="31" t="str">
        <f t="shared" si="10"/>
        <v>5'00</v>
      </c>
      <c r="Q41" s="31" t="str">
        <f t="shared" si="10"/>
        <v>4'27</v>
      </c>
      <c r="R41" s="32">
        <f t="shared" si="11"/>
        <v>96.06427573358174</v>
      </c>
    </row>
    <row r="42" spans="1:18" s="1" customFormat="1" ht="15.75" customHeight="1" thickBot="1">
      <c r="A42" s="33">
        <v>2.34</v>
      </c>
      <c r="B42" s="34">
        <f t="shared" si="0"/>
        <v>462</v>
      </c>
      <c r="C42" s="35">
        <f t="shared" si="1"/>
        <v>112</v>
      </c>
      <c r="D42" s="36">
        <f t="shared" si="2"/>
        <v>10.43599257884972</v>
      </c>
      <c r="E42" s="37">
        <f t="shared" si="7"/>
        <v>11.688311688311689</v>
      </c>
      <c r="F42" s="50">
        <f t="shared" si="3"/>
        <v>3</v>
      </c>
      <c r="G42" s="50">
        <f t="shared" si="4"/>
        <v>8.40000000000002</v>
      </c>
      <c r="H42" s="51" t="str">
        <f t="shared" si="8"/>
        <v>0'31</v>
      </c>
      <c r="I42" s="51" t="str">
        <f t="shared" si="8"/>
        <v>1'02</v>
      </c>
      <c r="J42" s="51" t="str">
        <f t="shared" si="8"/>
        <v>1'32</v>
      </c>
      <c r="K42" s="51" t="str">
        <f t="shared" si="8"/>
        <v>2'03</v>
      </c>
      <c r="L42" s="51" t="str">
        <f t="shared" si="8"/>
        <v>2'34</v>
      </c>
      <c r="M42" s="30">
        <f t="shared" si="9"/>
        <v>19.48051948051948</v>
      </c>
      <c r="N42" s="30">
        <f t="shared" si="9"/>
        <v>97.40259740259741</v>
      </c>
      <c r="O42" s="31" t="str">
        <f t="shared" si="10"/>
        <v>5'44</v>
      </c>
      <c r="P42" s="31" t="str">
        <f t="shared" si="10"/>
        <v>5'01</v>
      </c>
      <c r="Q42" s="31" t="str">
        <f t="shared" si="10"/>
        <v>4'28</v>
      </c>
      <c r="R42" s="32">
        <f t="shared" si="11"/>
        <v>95.66326530612244</v>
      </c>
    </row>
    <row r="43" spans="1:18" s="1" customFormat="1" ht="15.75" customHeight="1" thickBot="1">
      <c r="A43" s="33">
        <v>2.36</v>
      </c>
      <c r="B43" s="34">
        <f t="shared" si="0"/>
        <v>468</v>
      </c>
      <c r="C43" s="35">
        <f t="shared" si="1"/>
        <v>112</v>
      </c>
      <c r="D43" s="36">
        <f t="shared" si="2"/>
        <v>10.302197802197803</v>
      </c>
      <c r="E43" s="37">
        <f t="shared" si="7"/>
        <v>11.53846153846154</v>
      </c>
      <c r="F43" s="50">
        <f t="shared" si="3"/>
        <v>2.8</v>
      </c>
      <c r="G43" s="50">
        <f t="shared" si="4"/>
        <v>8.10000000000002</v>
      </c>
      <c r="H43" s="51" t="str">
        <f t="shared" si="8"/>
        <v>0'31</v>
      </c>
      <c r="I43" s="51" t="str">
        <f t="shared" si="8"/>
        <v>1'02</v>
      </c>
      <c r="J43" s="51" t="str">
        <f t="shared" si="8"/>
        <v>1'34</v>
      </c>
      <c r="K43" s="51" t="str">
        <f t="shared" si="8"/>
        <v>2'05</v>
      </c>
      <c r="L43" s="51" t="str">
        <f t="shared" si="8"/>
        <v>2'36</v>
      </c>
      <c r="M43" s="30">
        <f t="shared" si="9"/>
        <v>19.230769230769234</v>
      </c>
      <c r="N43" s="30">
        <f t="shared" si="9"/>
        <v>96.15384615384616</v>
      </c>
      <c r="O43" s="31" t="str">
        <f t="shared" si="10"/>
        <v>5'49</v>
      </c>
      <c r="P43" s="31" t="str">
        <f t="shared" si="10"/>
        <v>5'05</v>
      </c>
      <c r="Q43" s="31" t="str">
        <f t="shared" si="10"/>
        <v>4'31</v>
      </c>
      <c r="R43" s="32">
        <f t="shared" si="11"/>
        <v>94.4368131868132</v>
      </c>
    </row>
    <row r="44" spans="1:18" s="1" customFormat="1" ht="15.75" customHeight="1" thickBot="1">
      <c r="A44" s="33">
        <v>2.38</v>
      </c>
      <c r="B44" s="34">
        <f t="shared" si="0"/>
        <v>474</v>
      </c>
      <c r="C44" s="35">
        <f t="shared" si="1"/>
        <v>112</v>
      </c>
      <c r="D44" s="36">
        <f t="shared" si="2"/>
        <v>10.171790235081374</v>
      </c>
      <c r="E44" s="37">
        <f t="shared" si="7"/>
        <v>11.39240506329114</v>
      </c>
      <c r="F44" s="50">
        <f t="shared" si="3"/>
        <v>2.7</v>
      </c>
      <c r="G44" s="50">
        <f t="shared" si="4"/>
        <v>7.90000000000002</v>
      </c>
      <c r="H44" s="51" t="str">
        <f t="shared" si="8"/>
        <v>0'32</v>
      </c>
      <c r="I44" s="51" t="str">
        <f t="shared" si="8"/>
        <v>1'03</v>
      </c>
      <c r="J44" s="51" t="str">
        <f t="shared" si="8"/>
        <v>1'35</v>
      </c>
      <c r="K44" s="51" t="str">
        <f t="shared" si="8"/>
        <v>2'06</v>
      </c>
      <c r="L44" s="51" t="str">
        <f t="shared" si="8"/>
        <v>2'38</v>
      </c>
      <c r="M44" s="30">
        <f t="shared" si="9"/>
        <v>18.9873417721519</v>
      </c>
      <c r="N44" s="30">
        <f t="shared" si="9"/>
        <v>94.9367088607595</v>
      </c>
      <c r="O44" s="31" t="str">
        <f t="shared" si="10"/>
        <v>5'53</v>
      </c>
      <c r="P44" s="31" t="str">
        <f t="shared" si="10"/>
        <v>5'09</v>
      </c>
      <c r="Q44" s="31" t="str">
        <f t="shared" si="10"/>
        <v>4'35</v>
      </c>
      <c r="R44" s="32">
        <f t="shared" si="11"/>
        <v>93.24141048824595</v>
      </c>
    </row>
    <row r="45" spans="1:18" s="1" customFormat="1" ht="15.75" customHeight="1" thickBot="1">
      <c r="A45" s="33">
        <v>2.4</v>
      </c>
      <c r="B45" s="34">
        <f t="shared" si="0"/>
        <v>480</v>
      </c>
      <c r="C45" s="35">
        <f t="shared" si="1"/>
        <v>111</v>
      </c>
      <c r="D45" s="36">
        <f t="shared" si="2"/>
        <v>10.135135135135135</v>
      </c>
      <c r="E45" s="37">
        <f t="shared" si="7"/>
        <v>11.25</v>
      </c>
      <c r="F45" s="50">
        <f t="shared" si="3"/>
        <v>2.5</v>
      </c>
      <c r="G45" s="50">
        <f t="shared" si="4"/>
        <v>7.60000000000002</v>
      </c>
      <c r="H45" s="51" t="str">
        <f t="shared" si="8"/>
        <v>0'32</v>
      </c>
      <c r="I45" s="51" t="str">
        <f t="shared" si="8"/>
        <v>1'04</v>
      </c>
      <c r="J45" s="51" t="str">
        <f t="shared" si="8"/>
        <v>1'36</v>
      </c>
      <c r="K45" s="51" t="str">
        <f t="shared" si="8"/>
        <v>2'08</v>
      </c>
      <c r="L45" s="51" t="str">
        <f t="shared" si="8"/>
        <v>2'40</v>
      </c>
      <c r="M45" s="30">
        <f t="shared" si="9"/>
        <v>18.75</v>
      </c>
      <c r="N45" s="30">
        <f t="shared" si="9"/>
        <v>93.75</v>
      </c>
      <c r="O45" s="31" t="str">
        <f t="shared" si="10"/>
        <v>5'55</v>
      </c>
      <c r="P45" s="31" t="str">
        <f t="shared" si="10"/>
        <v>5'10</v>
      </c>
      <c r="Q45" s="31" t="str">
        <f t="shared" si="10"/>
        <v>4'36</v>
      </c>
      <c r="R45" s="32">
        <f t="shared" si="11"/>
        <v>92.90540540540542</v>
      </c>
    </row>
    <row r="46" spans="1:18" s="1" customFormat="1" ht="15.75" customHeight="1" thickBot="1">
      <c r="A46" s="33">
        <v>2.42</v>
      </c>
      <c r="B46" s="34">
        <f t="shared" si="0"/>
        <v>486</v>
      </c>
      <c r="C46" s="35">
        <f t="shared" si="1"/>
        <v>111</v>
      </c>
      <c r="D46" s="36">
        <f t="shared" si="2"/>
        <v>10.010010010010008</v>
      </c>
      <c r="E46" s="37">
        <f t="shared" si="7"/>
        <v>11.11111111111111</v>
      </c>
      <c r="F46" s="50">
        <f t="shared" si="3"/>
        <v>2.4</v>
      </c>
      <c r="G46" s="50">
        <f t="shared" si="4"/>
        <v>7.40000000000002</v>
      </c>
      <c r="H46" s="51" t="str">
        <f t="shared" si="8"/>
        <v>0'32</v>
      </c>
      <c r="I46" s="51" t="str">
        <f t="shared" si="8"/>
        <v>1'05</v>
      </c>
      <c r="J46" s="51" t="str">
        <f t="shared" si="8"/>
        <v>1'37</v>
      </c>
      <c r="K46" s="51" t="str">
        <f t="shared" si="8"/>
        <v>2'10</v>
      </c>
      <c r="L46" s="51" t="str">
        <f t="shared" si="8"/>
        <v>2'42</v>
      </c>
      <c r="M46" s="30">
        <f t="shared" si="9"/>
        <v>18.51851851851852</v>
      </c>
      <c r="N46" s="30">
        <f t="shared" si="9"/>
        <v>92.5925925925926</v>
      </c>
      <c r="O46" s="31" t="str">
        <f t="shared" si="10"/>
        <v>5'59</v>
      </c>
      <c r="P46" s="31" t="str">
        <f t="shared" si="10"/>
        <v>5'14</v>
      </c>
      <c r="Q46" s="31" t="str">
        <f t="shared" si="10"/>
        <v>4'39</v>
      </c>
      <c r="R46" s="32">
        <f t="shared" si="11"/>
        <v>91.75842509175841</v>
      </c>
    </row>
    <row r="47" spans="1:18" s="1" customFormat="1" ht="15.75" customHeight="1" thickBot="1">
      <c r="A47" s="33">
        <v>2.44</v>
      </c>
      <c r="B47" s="34">
        <f t="shared" si="0"/>
        <v>492</v>
      </c>
      <c r="C47" s="35">
        <f t="shared" si="1"/>
        <v>111</v>
      </c>
      <c r="D47" s="36">
        <f t="shared" si="2"/>
        <v>9.88793671720501</v>
      </c>
      <c r="E47" s="37">
        <f t="shared" si="7"/>
        <v>10.975609756097562</v>
      </c>
      <c r="F47" s="50">
        <f t="shared" si="3"/>
        <v>2.2</v>
      </c>
      <c r="G47" s="50">
        <f t="shared" si="4"/>
        <v>7.20000000000002</v>
      </c>
      <c r="H47" s="51" t="str">
        <f t="shared" si="8"/>
        <v>0'33</v>
      </c>
      <c r="I47" s="51" t="str">
        <f t="shared" si="8"/>
        <v>1'06</v>
      </c>
      <c r="J47" s="51" t="str">
        <f t="shared" si="8"/>
        <v>1'38</v>
      </c>
      <c r="K47" s="51" t="str">
        <f t="shared" si="8"/>
        <v>2'11</v>
      </c>
      <c r="L47" s="51" t="str">
        <f t="shared" si="8"/>
        <v>2'44</v>
      </c>
      <c r="M47" s="30">
        <f t="shared" si="9"/>
        <v>18.29268292682927</v>
      </c>
      <c r="N47" s="30">
        <f t="shared" si="9"/>
        <v>91.46341463414635</v>
      </c>
      <c r="O47" s="31" t="str">
        <f t="shared" si="10"/>
        <v>6'04</v>
      </c>
      <c r="P47" s="31" t="str">
        <f t="shared" si="10"/>
        <v>5'18</v>
      </c>
      <c r="Q47" s="31" t="str">
        <f t="shared" si="10"/>
        <v>4'43</v>
      </c>
      <c r="R47" s="32">
        <f t="shared" si="11"/>
        <v>90.6394199077126</v>
      </c>
    </row>
    <row r="48" spans="1:18" s="1" customFormat="1" ht="15.75" customHeight="1" thickBot="1">
      <c r="A48" s="33">
        <v>2.46</v>
      </c>
      <c r="B48" s="34">
        <f t="shared" si="0"/>
        <v>498</v>
      </c>
      <c r="C48" s="35">
        <f t="shared" si="1"/>
        <v>110</v>
      </c>
      <c r="D48" s="36">
        <f t="shared" si="2"/>
        <v>9.857612267250822</v>
      </c>
      <c r="E48" s="37">
        <f t="shared" si="7"/>
        <v>10.843373493975905</v>
      </c>
      <c r="F48" s="50">
        <f t="shared" si="3"/>
        <v>2.1</v>
      </c>
      <c r="G48" s="50">
        <f t="shared" si="4"/>
        <v>6.90000000000003</v>
      </c>
      <c r="H48" s="51" t="str">
        <f t="shared" si="8"/>
        <v>0'33</v>
      </c>
      <c r="I48" s="51" t="str">
        <f t="shared" si="8"/>
        <v>1'06</v>
      </c>
      <c r="J48" s="51" t="str">
        <f t="shared" si="8"/>
        <v>1'40</v>
      </c>
      <c r="K48" s="51" t="str">
        <f t="shared" si="8"/>
        <v>2'13</v>
      </c>
      <c r="L48" s="51" t="str">
        <f t="shared" si="8"/>
        <v>2'46</v>
      </c>
      <c r="M48" s="30">
        <f t="shared" si="9"/>
        <v>18.072289156626507</v>
      </c>
      <c r="N48" s="30">
        <f t="shared" si="9"/>
        <v>90.36144578313254</v>
      </c>
      <c r="O48" s="31" t="str">
        <f t="shared" si="10"/>
        <v>6'05</v>
      </c>
      <c r="P48" s="31" t="str">
        <f t="shared" si="10"/>
        <v>5'19</v>
      </c>
      <c r="Q48" s="31" t="str">
        <f t="shared" si="10"/>
        <v>4'44</v>
      </c>
      <c r="R48" s="32">
        <f t="shared" si="11"/>
        <v>90.36144578313255</v>
      </c>
    </row>
    <row r="49" spans="1:18" s="1" customFormat="1" ht="15.75" customHeight="1" thickBot="1">
      <c r="A49" s="33">
        <v>2.48</v>
      </c>
      <c r="B49" s="34">
        <f t="shared" si="0"/>
        <v>504</v>
      </c>
      <c r="C49" s="35">
        <f t="shared" si="1"/>
        <v>110</v>
      </c>
      <c r="D49" s="36">
        <f t="shared" si="2"/>
        <v>9.74025974025974</v>
      </c>
      <c r="E49" s="37">
        <f t="shared" si="7"/>
        <v>10.714285714285715</v>
      </c>
      <c r="F49" s="50">
        <f t="shared" si="3"/>
        <v>1.9</v>
      </c>
      <c r="G49" s="50">
        <f t="shared" si="4"/>
        <v>6.70000000000003</v>
      </c>
      <c r="H49" s="51" t="str">
        <f t="shared" si="8"/>
        <v>0'34</v>
      </c>
      <c r="I49" s="51" t="str">
        <f t="shared" si="8"/>
        <v>1'07</v>
      </c>
      <c r="J49" s="51" t="str">
        <f t="shared" si="8"/>
        <v>1'41</v>
      </c>
      <c r="K49" s="51" t="str">
        <f t="shared" si="8"/>
        <v>2'14</v>
      </c>
      <c r="L49" s="51" t="str">
        <f t="shared" si="8"/>
        <v>2'48</v>
      </c>
      <c r="M49" s="30">
        <f t="shared" si="9"/>
        <v>17.857142857142858</v>
      </c>
      <c r="N49" s="30">
        <f t="shared" si="9"/>
        <v>89.28571428571429</v>
      </c>
      <c r="O49" s="31" t="str">
        <f t="shared" si="10"/>
        <v>6'09</v>
      </c>
      <c r="P49" s="31" t="str">
        <f t="shared" si="10"/>
        <v>5'23</v>
      </c>
      <c r="Q49" s="31" t="str">
        <f t="shared" si="10"/>
        <v>4'47</v>
      </c>
      <c r="R49" s="32">
        <f t="shared" si="11"/>
        <v>89.2857142857143</v>
      </c>
    </row>
    <row r="50" spans="1:18" s="1" customFormat="1" ht="15.75" customHeight="1" thickBot="1">
      <c r="A50" s="33">
        <v>2.5</v>
      </c>
      <c r="B50" s="34">
        <f t="shared" si="0"/>
        <v>510</v>
      </c>
      <c r="C50" s="35">
        <f t="shared" si="1"/>
        <v>110</v>
      </c>
      <c r="D50" s="36">
        <f t="shared" si="2"/>
        <v>9.625668449197862</v>
      </c>
      <c r="E50" s="37">
        <f t="shared" si="7"/>
        <v>10.588235294117649</v>
      </c>
      <c r="F50" s="50">
        <f t="shared" si="3"/>
        <v>1.8</v>
      </c>
      <c r="G50" s="50">
        <f t="shared" si="4"/>
        <v>6.60000000000003</v>
      </c>
      <c r="H50" s="51" t="str">
        <f t="shared" si="8"/>
        <v>0'34</v>
      </c>
      <c r="I50" s="51" t="str">
        <f t="shared" si="8"/>
        <v>1'08</v>
      </c>
      <c r="J50" s="51" t="str">
        <f t="shared" si="8"/>
        <v>1'42</v>
      </c>
      <c r="K50" s="51" t="str">
        <f t="shared" si="8"/>
        <v>2'16</v>
      </c>
      <c r="L50" s="51" t="str">
        <f t="shared" si="8"/>
        <v>2'50</v>
      </c>
      <c r="M50" s="30">
        <f t="shared" si="9"/>
        <v>17.647058823529413</v>
      </c>
      <c r="N50" s="30">
        <f t="shared" si="9"/>
        <v>88.23529411764707</v>
      </c>
      <c r="O50" s="31" t="str">
        <f t="shared" si="10"/>
        <v>6'14</v>
      </c>
      <c r="P50" s="31" t="str">
        <f t="shared" si="10"/>
        <v>5'27</v>
      </c>
      <c r="Q50" s="31" t="str">
        <f t="shared" si="10"/>
        <v>4'50</v>
      </c>
      <c r="R50" s="32">
        <f t="shared" si="11"/>
        <v>88.23529411764707</v>
      </c>
    </row>
    <row r="51" spans="1:18" s="1" customFormat="1" ht="15.75" customHeight="1" thickBot="1">
      <c r="A51" s="33">
        <v>2.52</v>
      </c>
      <c r="B51" s="34">
        <f t="shared" si="0"/>
        <v>516</v>
      </c>
      <c r="C51" s="35">
        <f t="shared" si="1"/>
        <v>110</v>
      </c>
      <c r="D51" s="36">
        <f t="shared" si="2"/>
        <v>9.513742071881605</v>
      </c>
      <c r="E51" s="37">
        <f t="shared" si="7"/>
        <v>10.465116279069766</v>
      </c>
      <c r="F51" s="50">
        <f t="shared" si="3"/>
        <v>1.6</v>
      </c>
      <c r="G51" s="50">
        <f t="shared" si="4"/>
        <v>6.40000000000003</v>
      </c>
      <c r="H51" s="51" t="str">
        <f t="shared" si="8"/>
        <v>0'34</v>
      </c>
      <c r="I51" s="51" t="str">
        <f t="shared" si="8"/>
        <v>1'09</v>
      </c>
      <c r="J51" s="51" t="str">
        <f t="shared" si="8"/>
        <v>1'43</v>
      </c>
      <c r="K51" s="51" t="str">
        <f t="shared" si="8"/>
        <v>2'18</v>
      </c>
      <c r="L51" s="51" t="str">
        <f t="shared" si="8"/>
        <v>2'52</v>
      </c>
      <c r="M51" s="30">
        <f t="shared" si="9"/>
        <v>17.441860465116278</v>
      </c>
      <c r="N51" s="30">
        <f t="shared" si="9"/>
        <v>87.20930232558139</v>
      </c>
      <c r="O51" s="31" t="str">
        <f t="shared" si="10"/>
        <v>6'18</v>
      </c>
      <c r="P51" s="31" t="str">
        <f t="shared" si="10"/>
        <v>5'31</v>
      </c>
      <c r="Q51" s="31" t="str">
        <f t="shared" si="10"/>
        <v>4'54</v>
      </c>
      <c r="R51" s="32">
        <f t="shared" si="11"/>
        <v>87.20930232558138</v>
      </c>
    </row>
  </sheetData>
  <sheetProtection sheet="1" objects="1" scenarios="1"/>
  <mergeCells count="8">
    <mergeCell ref="T7:W9"/>
    <mergeCell ref="T10:W10"/>
    <mergeCell ref="H1:N1"/>
    <mergeCell ref="O1:R1"/>
    <mergeCell ref="H2:L3"/>
    <mergeCell ref="M2:N3"/>
    <mergeCell ref="T2:W2"/>
    <mergeCell ref="T3:W6"/>
  </mergeCells>
  <hyperlinks>
    <hyperlink ref="T10:W10" r:id="rId1" display="Pour toute question : frederic.mougin@ac-creteil.fr"/>
  </hyperlinks>
  <printOptions horizontalCentered="1" verticalCentered="1"/>
  <pageMargins left="0.7086614173228347" right="0.31496062992125984" top="0.35433070866141736" bottom="0.35433070866141736" header="0.31496062992125984" footer="0.31496062992125984"/>
  <pageSetup fitToHeight="1" fitToWidth="1" horizontalDpi="600" verticalDpi="600" orientation="landscape" paperSize="9" scale="67" r:id="rId4"/>
  <legacyDrawing r:id="rId3"/>
</worksheet>
</file>

<file path=xl/worksheets/sheet4.xml><?xml version="1.0" encoding="utf-8"?>
<worksheet xmlns="http://schemas.openxmlformats.org/spreadsheetml/2006/main" xmlns:r="http://schemas.openxmlformats.org/officeDocument/2006/relationships">
  <sheetPr codeName="Feuil2"/>
  <dimension ref="B1:M140"/>
  <sheetViews>
    <sheetView zoomScalePageLayoutView="0" workbookViewId="0" topLeftCell="A1">
      <selection activeCell="L11" sqref="L11"/>
    </sheetView>
  </sheetViews>
  <sheetFormatPr defaultColWidth="11.421875" defaultRowHeight="15"/>
  <cols>
    <col min="2" max="3" width="15.28125" style="0" customWidth="1"/>
    <col min="4" max="4" width="19.28125" style="0" customWidth="1"/>
    <col min="13" max="13" width="0" style="0" hidden="1" customWidth="1"/>
  </cols>
  <sheetData>
    <row r="1" spans="2:10" ht="21.75" customHeight="1" thickBot="1">
      <c r="B1" s="7" t="s">
        <v>4</v>
      </c>
      <c r="C1" s="10" t="s">
        <v>17</v>
      </c>
      <c r="D1" s="8" t="s">
        <v>10</v>
      </c>
      <c r="G1" s="91" t="s">
        <v>5</v>
      </c>
      <c r="H1" s="92"/>
      <c r="I1" s="93" t="s">
        <v>6</v>
      </c>
      <c r="J1" s="94"/>
    </row>
    <row r="2" spans="2:13" ht="15">
      <c r="B2" s="3">
        <v>0</v>
      </c>
      <c r="C2" s="11">
        <v>0</v>
      </c>
      <c r="D2" s="4">
        <v>140</v>
      </c>
      <c r="G2" s="56">
        <v>1</v>
      </c>
      <c r="H2" s="104">
        <v>14</v>
      </c>
      <c r="I2" s="99">
        <v>1</v>
      </c>
      <c r="J2" s="95">
        <v>14</v>
      </c>
      <c r="M2">
        <f>(INT(B2)*60+((B2-INT(B2))*100))</f>
        <v>0</v>
      </c>
    </row>
    <row r="3" spans="2:13" ht="15">
      <c r="B3" s="3">
        <v>1.09</v>
      </c>
      <c r="C3" s="11">
        <v>69</v>
      </c>
      <c r="D3" s="4">
        <v>140</v>
      </c>
      <c r="G3" s="86">
        <v>371.00000000000006</v>
      </c>
      <c r="H3" s="105">
        <v>14</v>
      </c>
      <c r="I3" s="100">
        <v>288.00000000000006</v>
      </c>
      <c r="J3" s="89">
        <v>14</v>
      </c>
      <c r="M3">
        <f aca="true" t="shared" si="0" ref="M3:M53">(INT(B3)*60+((B3-INT(B3))*100))</f>
        <v>69</v>
      </c>
    </row>
    <row r="4" spans="2:13" ht="15">
      <c r="B4" s="3">
        <v>1.1</v>
      </c>
      <c r="C4" s="11">
        <v>70.00000000000001</v>
      </c>
      <c r="D4" s="4">
        <v>139</v>
      </c>
      <c r="G4" s="86">
        <v>372</v>
      </c>
      <c r="H4" s="105">
        <v>13.9</v>
      </c>
      <c r="I4" s="100">
        <v>289</v>
      </c>
      <c r="J4" s="90">
        <v>13.9</v>
      </c>
      <c r="M4">
        <f t="shared" si="0"/>
        <v>70.00000000000001</v>
      </c>
    </row>
    <row r="5" spans="2:13" ht="15">
      <c r="B5" s="3">
        <v>1.1199999999999999</v>
      </c>
      <c r="C5" s="11">
        <v>71.99999999999999</v>
      </c>
      <c r="D5" s="4">
        <v>138</v>
      </c>
      <c r="G5" s="87">
        <v>373</v>
      </c>
      <c r="H5" s="105">
        <v>13.8</v>
      </c>
      <c r="I5" s="101">
        <v>290</v>
      </c>
      <c r="J5" s="90">
        <v>13.8</v>
      </c>
      <c r="M5">
        <f t="shared" si="0"/>
        <v>71.99999999999999</v>
      </c>
    </row>
    <row r="6" spans="2:13" ht="15">
      <c r="B6" s="3">
        <v>1.1300000000000001</v>
      </c>
      <c r="C6" s="11">
        <v>73.00000000000001</v>
      </c>
      <c r="D6" s="4">
        <v>137</v>
      </c>
      <c r="G6" s="87">
        <v>374</v>
      </c>
      <c r="H6" s="105">
        <v>13.7</v>
      </c>
      <c r="I6" s="101">
        <v>291</v>
      </c>
      <c r="J6" s="90">
        <v>13.7</v>
      </c>
      <c r="M6">
        <f t="shared" si="0"/>
        <v>73.00000000000001</v>
      </c>
    </row>
    <row r="7" spans="2:13" ht="15">
      <c r="B7" s="3">
        <v>1.15</v>
      </c>
      <c r="C7" s="11">
        <v>74.99999999999999</v>
      </c>
      <c r="D7" s="4">
        <v>136</v>
      </c>
      <c r="G7" s="87">
        <v>375</v>
      </c>
      <c r="H7" s="105">
        <v>13.6</v>
      </c>
      <c r="I7" s="101">
        <v>291</v>
      </c>
      <c r="J7" s="90">
        <v>13.6</v>
      </c>
      <c r="M7">
        <f t="shared" si="0"/>
        <v>74.99999999999999</v>
      </c>
    </row>
    <row r="8" spans="2:13" ht="15">
      <c r="B8" s="3">
        <v>1.1600000000000001</v>
      </c>
      <c r="C8" s="11">
        <v>76.00000000000001</v>
      </c>
      <c r="D8" s="4">
        <v>135</v>
      </c>
      <c r="G8" s="87">
        <v>376</v>
      </c>
      <c r="H8" s="105">
        <v>13.5</v>
      </c>
      <c r="I8" s="101">
        <v>291.99999999999994</v>
      </c>
      <c r="J8" s="90">
        <v>13.5</v>
      </c>
      <c r="M8">
        <f t="shared" si="0"/>
        <v>76.00000000000001</v>
      </c>
    </row>
    <row r="9" spans="2:13" ht="15">
      <c r="B9" s="3">
        <v>1.18</v>
      </c>
      <c r="C9" s="11">
        <v>78</v>
      </c>
      <c r="D9" s="4">
        <v>134</v>
      </c>
      <c r="G9" s="87">
        <v>377</v>
      </c>
      <c r="H9" s="105">
        <v>13.4</v>
      </c>
      <c r="I9" s="101">
        <v>293</v>
      </c>
      <c r="J9" s="90">
        <v>13.4</v>
      </c>
      <c r="M9">
        <f t="shared" si="0"/>
        <v>78</v>
      </c>
    </row>
    <row r="10" spans="2:13" ht="15">
      <c r="B10" s="3">
        <v>1.19</v>
      </c>
      <c r="C10" s="11">
        <v>79</v>
      </c>
      <c r="D10" s="4">
        <v>133</v>
      </c>
      <c r="G10" s="87">
        <v>378</v>
      </c>
      <c r="H10" s="105">
        <v>13.3</v>
      </c>
      <c r="I10" s="101">
        <v>294</v>
      </c>
      <c r="J10" s="90">
        <v>13.3</v>
      </c>
      <c r="M10">
        <f t="shared" si="0"/>
        <v>79</v>
      </c>
    </row>
    <row r="11" spans="2:13" ht="15">
      <c r="B11" s="3">
        <v>1.21</v>
      </c>
      <c r="C11" s="11">
        <v>81</v>
      </c>
      <c r="D11" s="4">
        <v>132</v>
      </c>
      <c r="G11" s="87">
        <v>379</v>
      </c>
      <c r="H11" s="105">
        <v>13.2</v>
      </c>
      <c r="I11" s="101">
        <v>295</v>
      </c>
      <c r="J11" s="90">
        <v>13.2</v>
      </c>
      <c r="M11">
        <f t="shared" si="0"/>
        <v>81</v>
      </c>
    </row>
    <row r="12" spans="2:13" ht="15">
      <c r="B12" s="3">
        <v>1.22</v>
      </c>
      <c r="C12" s="11">
        <v>82</v>
      </c>
      <c r="D12" s="4">
        <v>131</v>
      </c>
      <c r="G12" s="87">
        <v>380</v>
      </c>
      <c r="H12" s="106">
        <v>13.1</v>
      </c>
      <c r="I12" s="101">
        <v>295</v>
      </c>
      <c r="J12" s="90">
        <v>13.1</v>
      </c>
      <c r="M12">
        <f t="shared" si="0"/>
        <v>82</v>
      </c>
    </row>
    <row r="13" spans="2:13" ht="15">
      <c r="B13" s="3">
        <v>1.24</v>
      </c>
      <c r="C13" s="11">
        <v>84</v>
      </c>
      <c r="D13" s="4">
        <v>130</v>
      </c>
      <c r="G13" s="87">
        <v>381</v>
      </c>
      <c r="H13" s="106">
        <v>13</v>
      </c>
      <c r="I13" s="101">
        <v>295.99999999999994</v>
      </c>
      <c r="J13" s="90">
        <v>13</v>
      </c>
      <c r="M13">
        <f t="shared" si="0"/>
        <v>84</v>
      </c>
    </row>
    <row r="14" spans="2:13" ht="15">
      <c r="B14" s="3">
        <v>1.26</v>
      </c>
      <c r="C14" s="11">
        <v>86</v>
      </c>
      <c r="D14" s="4">
        <v>129</v>
      </c>
      <c r="G14" s="87">
        <v>382</v>
      </c>
      <c r="H14" s="106">
        <v>12.9</v>
      </c>
      <c r="I14" s="101">
        <v>297</v>
      </c>
      <c r="J14" s="90">
        <v>12.9</v>
      </c>
      <c r="M14">
        <f t="shared" si="0"/>
        <v>86</v>
      </c>
    </row>
    <row r="15" spans="2:13" ht="15">
      <c r="B15" s="3">
        <v>1.29</v>
      </c>
      <c r="C15" s="11">
        <v>89</v>
      </c>
      <c r="D15" s="4">
        <v>128</v>
      </c>
      <c r="G15" s="87">
        <v>383</v>
      </c>
      <c r="H15" s="106">
        <v>12.8</v>
      </c>
      <c r="I15" s="101">
        <v>298</v>
      </c>
      <c r="J15" s="90">
        <v>12.8</v>
      </c>
      <c r="M15">
        <f t="shared" si="0"/>
        <v>89</v>
      </c>
    </row>
    <row r="16" spans="2:13" ht="15">
      <c r="B16" s="3">
        <v>1.31</v>
      </c>
      <c r="C16" s="11">
        <v>91</v>
      </c>
      <c r="D16" s="4">
        <v>127</v>
      </c>
      <c r="G16" s="87">
        <v>384</v>
      </c>
      <c r="H16" s="105">
        <v>12.7</v>
      </c>
      <c r="I16" s="101">
        <v>299</v>
      </c>
      <c r="J16" s="90">
        <v>12.7</v>
      </c>
      <c r="M16">
        <f t="shared" si="0"/>
        <v>91</v>
      </c>
    </row>
    <row r="17" spans="2:13" ht="15">
      <c r="B17" s="3">
        <v>1.34</v>
      </c>
      <c r="C17" s="11">
        <v>94</v>
      </c>
      <c r="D17" s="4">
        <v>126</v>
      </c>
      <c r="G17" s="87">
        <v>385</v>
      </c>
      <c r="H17" s="105">
        <v>12.6</v>
      </c>
      <c r="I17" s="101">
        <v>300</v>
      </c>
      <c r="J17" s="90">
        <v>12.6</v>
      </c>
      <c r="M17">
        <f t="shared" si="0"/>
        <v>94</v>
      </c>
    </row>
    <row r="18" spans="2:13" ht="15">
      <c r="B18" s="3">
        <v>1.36</v>
      </c>
      <c r="C18" s="11">
        <v>96</v>
      </c>
      <c r="D18" s="4">
        <v>125</v>
      </c>
      <c r="G18" s="87">
        <v>386</v>
      </c>
      <c r="H18" s="107">
        <v>12.5</v>
      </c>
      <c r="I18" s="101">
        <v>301</v>
      </c>
      <c r="J18" s="90">
        <v>12.5</v>
      </c>
      <c r="M18">
        <f t="shared" si="0"/>
        <v>96</v>
      </c>
    </row>
    <row r="19" spans="2:13" ht="15">
      <c r="B19" s="3">
        <v>1.39</v>
      </c>
      <c r="C19" s="11">
        <v>99</v>
      </c>
      <c r="D19" s="4">
        <v>124</v>
      </c>
      <c r="G19" s="87">
        <v>387</v>
      </c>
      <c r="H19" s="107">
        <v>12.4</v>
      </c>
      <c r="I19" s="101">
        <v>302</v>
      </c>
      <c r="J19" s="90">
        <v>12.4</v>
      </c>
      <c r="M19">
        <f t="shared" si="0"/>
        <v>99</v>
      </c>
    </row>
    <row r="20" spans="2:13" ht="15">
      <c r="B20" s="3">
        <v>1.41</v>
      </c>
      <c r="C20" s="11">
        <v>101</v>
      </c>
      <c r="D20" s="4">
        <v>123</v>
      </c>
      <c r="G20" s="87">
        <v>388</v>
      </c>
      <c r="H20" s="107">
        <v>12.3</v>
      </c>
      <c r="I20" s="101">
        <v>303</v>
      </c>
      <c r="J20" s="90">
        <v>12.3</v>
      </c>
      <c r="M20">
        <f t="shared" si="0"/>
        <v>101</v>
      </c>
    </row>
    <row r="21" spans="2:13" ht="15">
      <c r="B21" s="3">
        <v>1.44</v>
      </c>
      <c r="C21" s="11">
        <v>104</v>
      </c>
      <c r="D21" s="4">
        <v>122</v>
      </c>
      <c r="G21" s="87">
        <v>389</v>
      </c>
      <c r="H21" s="107">
        <v>12.2</v>
      </c>
      <c r="I21" s="101">
        <v>304</v>
      </c>
      <c r="J21" s="90">
        <v>12.2</v>
      </c>
      <c r="M21">
        <f t="shared" si="0"/>
        <v>104</v>
      </c>
    </row>
    <row r="22" spans="2:13" ht="15">
      <c r="B22" s="3">
        <v>1.4600000000000002</v>
      </c>
      <c r="C22" s="11">
        <v>106.00000000000003</v>
      </c>
      <c r="D22" s="4">
        <v>121</v>
      </c>
      <c r="G22" s="87">
        <v>390</v>
      </c>
      <c r="H22" s="107">
        <v>12.1</v>
      </c>
      <c r="I22" s="101">
        <v>304</v>
      </c>
      <c r="J22" s="90">
        <v>12.1</v>
      </c>
      <c r="M22">
        <f t="shared" si="0"/>
        <v>106.00000000000003</v>
      </c>
    </row>
    <row r="23" spans="2:13" ht="15">
      <c r="B23" s="3">
        <v>1.49</v>
      </c>
      <c r="C23" s="11">
        <v>109</v>
      </c>
      <c r="D23" s="4">
        <v>120</v>
      </c>
      <c r="G23" s="87">
        <v>390.99999999999994</v>
      </c>
      <c r="H23" s="106">
        <v>12</v>
      </c>
      <c r="I23" s="101">
        <v>305</v>
      </c>
      <c r="J23" s="90">
        <v>12</v>
      </c>
      <c r="M23">
        <f t="shared" si="0"/>
        <v>109</v>
      </c>
    </row>
    <row r="24" spans="2:13" ht="15">
      <c r="B24" s="3">
        <v>1.54</v>
      </c>
      <c r="C24" s="11">
        <v>114</v>
      </c>
      <c r="D24" s="4">
        <v>119</v>
      </c>
      <c r="G24" s="87">
        <v>392</v>
      </c>
      <c r="H24" s="106">
        <v>11.9</v>
      </c>
      <c r="I24" s="101">
        <v>306</v>
      </c>
      <c r="J24" s="90">
        <v>11.9</v>
      </c>
      <c r="M24">
        <f t="shared" si="0"/>
        <v>114</v>
      </c>
    </row>
    <row r="25" spans="2:13" ht="15">
      <c r="B25" s="3">
        <v>1.9999999999999998</v>
      </c>
      <c r="C25" s="11">
        <v>119.99999999999997</v>
      </c>
      <c r="D25" s="4">
        <v>118</v>
      </c>
      <c r="G25" s="87">
        <v>393</v>
      </c>
      <c r="H25" s="106">
        <v>11.8</v>
      </c>
      <c r="I25" s="101">
        <v>307</v>
      </c>
      <c r="J25" s="90">
        <v>11.8</v>
      </c>
      <c r="M25">
        <f t="shared" si="0"/>
        <v>119.99999999999997</v>
      </c>
    </row>
    <row r="26" spans="2:13" ht="15">
      <c r="B26" s="3">
        <v>2.06</v>
      </c>
      <c r="C26" s="11">
        <v>126</v>
      </c>
      <c r="D26" s="4">
        <v>117</v>
      </c>
      <c r="G26" s="87">
        <v>394</v>
      </c>
      <c r="H26" s="108">
        <v>11.7</v>
      </c>
      <c r="I26" s="102">
        <v>308</v>
      </c>
      <c r="J26" s="96">
        <v>11.7</v>
      </c>
      <c r="M26">
        <f t="shared" si="0"/>
        <v>126</v>
      </c>
    </row>
    <row r="27" spans="2:13" ht="15">
      <c r="B27" s="3">
        <v>2.1100000000000003</v>
      </c>
      <c r="C27" s="11">
        <v>131.00000000000003</v>
      </c>
      <c r="D27" s="4">
        <v>116</v>
      </c>
      <c r="G27" s="87">
        <v>395</v>
      </c>
      <c r="H27" s="108">
        <v>11.6</v>
      </c>
      <c r="I27" s="102">
        <v>308</v>
      </c>
      <c r="J27" s="96">
        <v>11.6</v>
      </c>
      <c r="M27">
        <f t="shared" si="0"/>
        <v>131.00000000000003</v>
      </c>
    </row>
    <row r="28" spans="2:13" ht="15">
      <c r="B28" s="3">
        <v>2.17</v>
      </c>
      <c r="C28" s="11">
        <v>137</v>
      </c>
      <c r="D28" s="4">
        <v>115</v>
      </c>
      <c r="G28" s="87">
        <v>397</v>
      </c>
      <c r="H28" s="108">
        <v>11.5</v>
      </c>
      <c r="I28" s="102">
        <v>309</v>
      </c>
      <c r="J28" s="96">
        <v>11.5</v>
      </c>
      <c r="M28">
        <f t="shared" si="0"/>
        <v>137</v>
      </c>
    </row>
    <row r="29" spans="2:13" ht="15">
      <c r="B29" s="3">
        <v>2.22</v>
      </c>
      <c r="C29" s="11">
        <v>142.00000000000003</v>
      </c>
      <c r="D29" s="4">
        <v>114</v>
      </c>
      <c r="G29" s="87">
        <v>398</v>
      </c>
      <c r="H29" s="108">
        <v>11.4</v>
      </c>
      <c r="I29" s="102">
        <v>310</v>
      </c>
      <c r="J29" s="96">
        <v>11.4</v>
      </c>
      <c r="M29">
        <f t="shared" si="0"/>
        <v>142.00000000000003</v>
      </c>
    </row>
    <row r="30" spans="2:13" ht="15">
      <c r="B30" s="3">
        <v>2.2800000000000002</v>
      </c>
      <c r="C30" s="11">
        <v>148.00000000000003</v>
      </c>
      <c r="D30" s="4">
        <v>113</v>
      </c>
      <c r="G30" s="87">
        <v>399</v>
      </c>
      <c r="H30" s="108">
        <v>11.3</v>
      </c>
      <c r="I30" s="102">
        <v>311</v>
      </c>
      <c r="J30" s="96">
        <v>11.3</v>
      </c>
      <c r="M30">
        <f t="shared" si="0"/>
        <v>148.00000000000003</v>
      </c>
    </row>
    <row r="31" spans="2:13" ht="15">
      <c r="B31" s="3">
        <v>2.3300000000000005</v>
      </c>
      <c r="C31" s="11">
        <v>153.00000000000006</v>
      </c>
      <c r="D31" s="4">
        <v>112</v>
      </c>
      <c r="G31" s="87">
        <v>400</v>
      </c>
      <c r="H31" s="108">
        <v>11.2</v>
      </c>
      <c r="I31" s="102">
        <v>312</v>
      </c>
      <c r="J31" s="96">
        <v>11.2</v>
      </c>
      <c r="M31">
        <f t="shared" si="0"/>
        <v>153.00000000000006</v>
      </c>
    </row>
    <row r="32" spans="2:13" ht="15">
      <c r="B32" s="3">
        <v>2.39</v>
      </c>
      <c r="C32" s="11">
        <v>159</v>
      </c>
      <c r="D32" s="4">
        <v>111</v>
      </c>
      <c r="G32" s="87">
        <v>401</v>
      </c>
      <c r="H32" s="108">
        <v>11.1</v>
      </c>
      <c r="I32" s="102">
        <v>312</v>
      </c>
      <c r="J32" s="96">
        <v>11.1</v>
      </c>
      <c r="M32">
        <f t="shared" si="0"/>
        <v>159</v>
      </c>
    </row>
    <row r="33" spans="2:13" ht="15">
      <c r="B33" s="3">
        <v>2.4400000000000004</v>
      </c>
      <c r="C33" s="11">
        <v>164.00000000000006</v>
      </c>
      <c r="D33" s="4">
        <v>110</v>
      </c>
      <c r="G33" s="87">
        <v>402</v>
      </c>
      <c r="H33" s="108">
        <v>11</v>
      </c>
      <c r="I33" s="102">
        <v>313</v>
      </c>
      <c r="J33" s="96">
        <v>11</v>
      </c>
      <c r="M33">
        <f t="shared" si="0"/>
        <v>164.00000000000006</v>
      </c>
    </row>
    <row r="34" spans="2:13" ht="15">
      <c r="B34" s="3">
        <v>2.59</v>
      </c>
      <c r="C34" s="11">
        <v>179</v>
      </c>
      <c r="D34" s="4">
        <v>109</v>
      </c>
      <c r="G34" s="87">
        <v>403</v>
      </c>
      <c r="H34" s="108">
        <v>10.9</v>
      </c>
      <c r="I34" s="102">
        <v>314</v>
      </c>
      <c r="J34" s="96">
        <v>10.9</v>
      </c>
      <c r="M34">
        <f t="shared" si="0"/>
        <v>179</v>
      </c>
    </row>
    <row r="35" spans="2:13" ht="15">
      <c r="B35" s="3">
        <v>3.1900000000000004</v>
      </c>
      <c r="C35" s="11">
        <v>199.00000000000003</v>
      </c>
      <c r="D35" s="4">
        <v>108</v>
      </c>
      <c r="G35" s="87">
        <v>404</v>
      </c>
      <c r="H35" s="108">
        <v>10.8</v>
      </c>
      <c r="I35" s="102">
        <v>315</v>
      </c>
      <c r="J35" s="96">
        <v>10.8</v>
      </c>
      <c r="M35">
        <f t="shared" si="0"/>
        <v>199.00000000000003</v>
      </c>
    </row>
    <row r="36" spans="2:13" ht="15">
      <c r="B36" s="3">
        <v>3.39</v>
      </c>
      <c r="C36" s="11">
        <v>219</v>
      </c>
      <c r="D36" s="4">
        <v>107</v>
      </c>
      <c r="G36" s="87">
        <v>405</v>
      </c>
      <c r="H36" s="108">
        <v>10.7</v>
      </c>
      <c r="I36" s="102">
        <v>316</v>
      </c>
      <c r="J36" s="96">
        <v>10.7</v>
      </c>
      <c r="M36">
        <f t="shared" si="0"/>
        <v>219</v>
      </c>
    </row>
    <row r="37" spans="2:13" ht="15">
      <c r="B37" s="3">
        <v>3.59</v>
      </c>
      <c r="C37" s="11">
        <v>239</v>
      </c>
      <c r="D37" s="4">
        <v>106</v>
      </c>
      <c r="G37" s="87">
        <v>406</v>
      </c>
      <c r="H37" s="108">
        <v>10.6</v>
      </c>
      <c r="I37" s="102">
        <v>316</v>
      </c>
      <c r="J37" s="96">
        <v>10.6</v>
      </c>
      <c r="M37">
        <f t="shared" si="0"/>
        <v>239</v>
      </c>
    </row>
    <row r="38" spans="2:13" ht="15">
      <c r="B38" s="3">
        <v>4.19</v>
      </c>
      <c r="C38" s="11">
        <v>259.00000000000006</v>
      </c>
      <c r="D38" s="4">
        <v>105</v>
      </c>
      <c r="G38" s="87">
        <v>407</v>
      </c>
      <c r="H38" s="108">
        <v>10.5</v>
      </c>
      <c r="I38" s="102">
        <v>317</v>
      </c>
      <c r="J38" s="96">
        <v>10.5</v>
      </c>
      <c r="M38">
        <f t="shared" si="0"/>
        <v>259.00000000000006</v>
      </c>
    </row>
    <row r="39" spans="2:13" ht="15">
      <c r="B39" s="3">
        <v>4.390000000000001</v>
      </c>
      <c r="C39" s="11">
        <v>279.00000000000006</v>
      </c>
      <c r="D39" s="4">
        <v>104</v>
      </c>
      <c r="G39" s="87">
        <v>409</v>
      </c>
      <c r="H39" s="108">
        <v>10.4</v>
      </c>
      <c r="I39" s="102">
        <v>319</v>
      </c>
      <c r="J39" s="96">
        <v>10.4</v>
      </c>
      <c r="M39">
        <f t="shared" si="0"/>
        <v>279.00000000000006</v>
      </c>
    </row>
    <row r="40" spans="2:13" ht="15">
      <c r="B40" s="3">
        <v>4.59</v>
      </c>
      <c r="C40" s="11">
        <v>299</v>
      </c>
      <c r="D40" s="4">
        <v>103</v>
      </c>
      <c r="G40" s="87">
        <v>412</v>
      </c>
      <c r="H40" s="108">
        <v>10.3</v>
      </c>
      <c r="I40" s="102">
        <v>321</v>
      </c>
      <c r="J40" s="96">
        <v>10.3</v>
      </c>
      <c r="M40">
        <f t="shared" si="0"/>
        <v>299</v>
      </c>
    </row>
    <row r="41" spans="2:13" ht="15">
      <c r="B41" s="3">
        <v>5.19</v>
      </c>
      <c r="C41" s="11">
        <v>319.00000000000006</v>
      </c>
      <c r="D41" s="4">
        <v>102</v>
      </c>
      <c r="G41" s="87">
        <v>413</v>
      </c>
      <c r="H41" s="108">
        <v>10.2</v>
      </c>
      <c r="I41" s="102">
        <v>323</v>
      </c>
      <c r="J41" s="96">
        <v>10.2</v>
      </c>
      <c r="M41">
        <f t="shared" si="0"/>
        <v>319.00000000000006</v>
      </c>
    </row>
    <row r="42" spans="2:13" ht="15">
      <c r="B42" s="3">
        <v>5.390000000000001</v>
      </c>
      <c r="C42" s="11">
        <v>339.00000000000006</v>
      </c>
      <c r="D42" s="4">
        <v>101</v>
      </c>
      <c r="G42" s="87">
        <v>416</v>
      </c>
      <c r="H42" s="108">
        <v>10.1</v>
      </c>
      <c r="I42" s="102">
        <v>324</v>
      </c>
      <c r="J42" s="96">
        <v>10.1</v>
      </c>
      <c r="M42">
        <f t="shared" si="0"/>
        <v>339.00000000000006</v>
      </c>
    </row>
    <row r="43" spans="2:13" ht="15">
      <c r="B43" s="3">
        <v>5.59</v>
      </c>
      <c r="C43" s="11">
        <v>359</v>
      </c>
      <c r="D43" s="4">
        <v>100</v>
      </c>
      <c r="G43" s="87">
        <v>420</v>
      </c>
      <c r="H43" s="108">
        <v>10</v>
      </c>
      <c r="I43" s="102">
        <v>325</v>
      </c>
      <c r="J43" s="96">
        <v>10</v>
      </c>
      <c r="M43">
        <f t="shared" si="0"/>
        <v>359</v>
      </c>
    </row>
    <row r="44" spans="2:13" ht="15">
      <c r="B44" s="3">
        <v>9.290000000000001</v>
      </c>
      <c r="C44" s="11">
        <v>569.0000000000001</v>
      </c>
      <c r="D44" s="4">
        <v>97</v>
      </c>
      <c r="G44" s="87">
        <v>423</v>
      </c>
      <c r="H44" s="108">
        <v>9.90000000000001</v>
      </c>
      <c r="I44" s="102">
        <v>327</v>
      </c>
      <c r="J44" s="96">
        <v>9.90000000000001</v>
      </c>
      <c r="M44">
        <f t="shared" si="0"/>
        <v>569.0000000000001</v>
      </c>
    </row>
    <row r="45" spans="2:13" ht="15">
      <c r="B45" s="3">
        <v>29.59</v>
      </c>
      <c r="C45" s="11">
        <v>1799</v>
      </c>
      <c r="D45" s="4">
        <v>93</v>
      </c>
      <c r="G45" s="87">
        <v>425</v>
      </c>
      <c r="H45" s="108">
        <v>9.80000000000001</v>
      </c>
      <c r="I45" s="102">
        <v>329</v>
      </c>
      <c r="J45" s="96">
        <v>9.80000000000001</v>
      </c>
      <c r="M45">
        <f t="shared" si="0"/>
        <v>1799</v>
      </c>
    </row>
    <row r="46" spans="2:13" ht="15">
      <c r="B46" s="3">
        <v>44.59</v>
      </c>
      <c r="C46" s="11">
        <v>2699</v>
      </c>
      <c r="D46" s="4">
        <v>87</v>
      </c>
      <c r="G46" s="87">
        <v>427</v>
      </c>
      <c r="H46" s="108">
        <v>9.70000000000002</v>
      </c>
      <c r="I46" s="102">
        <v>331</v>
      </c>
      <c r="J46" s="96">
        <v>9.70000000000002</v>
      </c>
      <c r="M46">
        <f t="shared" si="0"/>
        <v>2699.0000000000005</v>
      </c>
    </row>
    <row r="47" spans="2:13" ht="15">
      <c r="B47" s="3">
        <v>59.59</v>
      </c>
      <c r="C47" s="11">
        <v>3599</v>
      </c>
      <c r="D47" s="4">
        <v>85</v>
      </c>
      <c r="G47" s="87">
        <v>429</v>
      </c>
      <c r="H47" s="108">
        <v>9.60000000000002</v>
      </c>
      <c r="I47" s="102">
        <v>332</v>
      </c>
      <c r="J47" s="96">
        <v>9.60000000000002</v>
      </c>
      <c r="M47">
        <f t="shared" si="0"/>
        <v>3599.0000000000005</v>
      </c>
    </row>
    <row r="48" spans="2:13" ht="15">
      <c r="B48" s="3">
        <v>119.59</v>
      </c>
      <c r="C48" s="11">
        <v>7199</v>
      </c>
      <c r="D48" s="4">
        <v>80</v>
      </c>
      <c r="G48" s="87">
        <v>432</v>
      </c>
      <c r="H48" s="108">
        <v>9.50000000000002</v>
      </c>
      <c r="I48" s="102">
        <v>333</v>
      </c>
      <c r="J48" s="96">
        <v>9.50000000000002</v>
      </c>
      <c r="M48">
        <f t="shared" si="0"/>
        <v>7199</v>
      </c>
    </row>
    <row r="49" spans="2:13" ht="15">
      <c r="B49" s="3">
        <v>149.59</v>
      </c>
      <c r="C49" s="11">
        <v>8999</v>
      </c>
      <c r="D49" s="4">
        <v>78</v>
      </c>
      <c r="G49" s="87">
        <v>433</v>
      </c>
      <c r="H49" s="108">
        <v>9.40000000000002</v>
      </c>
      <c r="I49" s="102">
        <v>334</v>
      </c>
      <c r="J49" s="96">
        <v>9.40000000000002</v>
      </c>
      <c r="M49">
        <f t="shared" si="0"/>
        <v>8999</v>
      </c>
    </row>
    <row r="50" spans="2:13" ht="15">
      <c r="B50" s="3">
        <v>179.59</v>
      </c>
      <c r="C50" s="11">
        <v>10799</v>
      </c>
      <c r="D50" s="4">
        <v>76</v>
      </c>
      <c r="G50" s="87">
        <v>436</v>
      </c>
      <c r="H50" s="108">
        <v>9.30000000000002</v>
      </c>
      <c r="I50" s="102">
        <v>335</v>
      </c>
      <c r="J50" s="96">
        <v>9.30000000000002</v>
      </c>
      <c r="M50">
        <f t="shared" si="0"/>
        <v>10799</v>
      </c>
    </row>
    <row r="51" spans="2:13" ht="15">
      <c r="B51" s="3">
        <v>209.59</v>
      </c>
      <c r="C51" s="11">
        <v>12599</v>
      </c>
      <c r="D51" s="4">
        <v>75</v>
      </c>
      <c r="G51" s="87">
        <v>439</v>
      </c>
      <c r="H51" s="108">
        <v>9.20000000000002</v>
      </c>
      <c r="I51" s="102">
        <v>337</v>
      </c>
      <c r="J51" s="96">
        <v>9.20000000000002</v>
      </c>
      <c r="M51">
        <f t="shared" si="0"/>
        <v>12599</v>
      </c>
    </row>
    <row r="52" spans="2:13" ht="15">
      <c r="B52" s="3">
        <v>270</v>
      </c>
      <c r="C52" s="11">
        <v>16200</v>
      </c>
      <c r="D52" s="4">
        <v>70</v>
      </c>
      <c r="G52" s="87">
        <v>441</v>
      </c>
      <c r="H52" s="108">
        <v>9.10000000000002</v>
      </c>
      <c r="I52" s="102">
        <v>338</v>
      </c>
      <c r="J52" s="96">
        <v>9.10000000000002</v>
      </c>
      <c r="M52">
        <f t="shared" si="0"/>
        <v>16200</v>
      </c>
    </row>
    <row r="53" spans="2:13" ht="15.75" thickBot="1">
      <c r="B53" s="5">
        <v>3000</v>
      </c>
      <c r="C53" s="12">
        <v>180000</v>
      </c>
      <c r="D53" s="6">
        <v>70</v>
      </c>
      <c r="G53" s="87">
        <v>445</v>
      </c>
      <c r="H53" s="108">
        <v>9.00000000000002</v>
      </c>
      <c r="I53" s="102">
        <v>340.00000000000006</v>
      </c>
      <c r="J53" s="96">
        <v>9.00000000000002</v>
      </c>
      <c r="M53">
        <f t="shared" si="0"/>
        <v>180000</v>
      </c>
    </row>
    <row r="54" spans="7:10" ht="15">
      <c r="G54" s="87">
        <v>448</v>
      </c>
      <c r="H54" s="108">
        <v>8.90000000000002</v>
      </c>
      <c r="I54" s="102">
        <v>342</v>
      </c>
      <c r="J54" s="96">
        <v>8.90000000000002</v>
      </c>
    </row>
    <row r="55" spans="7:10" ht="15">
      <c r="G55" s="87">
        <v>451</v>
      </c>
      <c r="H55" s="108">
        <v>8.80000000000002</v>
      </c>
      <c r="I55" s="102">
        <v>344</v>
      </c>
      <c r="J55" s="96">
        <v>8.80000000000002</v>
      </c>
    </row>
    <row r="56" spans="7:10" ht="15">
      <c r="G56" s="87">
        <v>453</v>
      </c>
      <c r="H56" s="108">
        <v>8.70000000000002</v>
      </c>
      <c r="I56" s="102">
        <v>346</v>
      </c>
      <c r="J56" s="96">
        <v>8.70000000000002</v>
      </c>
    </row>
    <row r="57" spans="7:10" ht="15">
      <c r="G57" s="87">
        <v>455</v>
      </c>
      <c r="H57" s="108">
        <v>8.60000000000002</v>
      </c>
      <c r="I57" s="102">
        <v>347</v>
      </c>
      <c r="J57" s="96">
        <v>8.60000000000002</v>
      </c>
    </row>
    <row r="58" spans="7:10" ht="15">
      <c r="G58" s="87">
        <v>457</v>
      </c>
      <c r="H58" s="108">
        <v>8.50000000000002</v>
      </c>
      <c r="I58" s="102">
        <v>348.00000000000006</v>
      </c>
      <c r="J58" s="96">
        <v>8.50000000000002</v>
      </c>
    </row>
    <row r="59" spans="7:10" ht="15">
      <c r="G59" s="87">
        <v>460</v>
      </c>
      <c r="H59" s="108">
        <v>8.40000000000002</v>
      </c>
      <c r="I59" s="102">
        <v>349</v>
      </c>
      <c r="J59" s="96">
        <v>8.40000000000002</v>
      </c>
    </row>
    <row r="60" spans="7:10" ht="15">
      <c r="G60" s="87">
        <v>463</v>
      </c>
      <c r="H60" s="108">
        <v>8.30000000000002</v>
      </c>
      <c r="I60" s="102">
        <v>351</v>
      </c>
      <c r="J60" s="96">
        <v>8.30000000000002</v>
      </c>
    </row>
    <row r="61" spans="7:10" ht="15">
      <c r="G61" s="87">
        <v>465</v>
      </c>
      <c r="H61" s="108">
        <v>8.20000000000002</v>
      </c>
      <c r="I61" s="102">
        <v>352</v>
      </c>
      <c r="J61" s="96">
        <v>8.20000000000002</v>
      </c>
    </row>
    <row r="62" spans="7:10" ht="15">
      <c r="G62" s="87">
        <v>468</v>
      </c>
      <c r="H62" s="108">
        <v>8.10000000000002</v>
      </c>
      <c r="I62" s="102">
        <v>353</v>
      </c>
      <c r="J62" s="96">
        <v>8.10000000000002</v>
      </c>
    </row>
    <row r="63" spans="7:10" ht="15">
      <c r="G63" s="87">
        <v>470</v>
      </c>
      <c r="H63" s="108">
        <v>8.00000000000002</v>
      </c>
      <c r="I63" s="102">
        <v>355</v>
      </c>
      <c r="J63" s="96">
        <v>8.00000000000002</v>
      </c>
    </row>
    <row r="64" spans="7:10" ht="15">
      <c r="G64" s="87">
        <v>473</v>
      </c>
      <c r="H64" s="108">
        <v>7.90000000000002</v>
      </c>
      <c r="I64" s="102">
        <v>356</v>
      </c>
      <c r="J64" s="96">
        <v>7.90000000000002</v>
      </c>
    </row>
    <row r="65" spans="7:10" ht="15">
      <c r="G65" s="87">
        <v>475</v>
      </c>
      <c r="H65" s="108">
        <v>7.80000000000002</v>
      </c>
      <c r="I65" s="102">
        <v>357</v>
      </c>
      <c r="J65" s="96">
        <v>7.80000000000002</v>
      </c>
    </row>
    <row r="66" spans="7:10" ht="15">
      <c r="G66" s="87">
        <v>477</v>
      </c>
      <c r="H66" s="108">
        <v>7.70000000000002</v>
      </c>
      <c r="I66" s="102">
        <v>359</v>
      </c>
      <c r="J66" s="96">
        <v>7.70000000000002</v>
      </c>
    </row>
    <row r="67" spans="7:10" ht="15">
      <c r="G67" s="87">
        <v>480</v>
      </c>
      <c r="H67" s="108">
        <v>7.60000000000002</v>
      </c>
      <c r="I67" s="102">
        <v>361</v>
      </c>
      <c r="J67" s="96">
        <v>7.60000000000002</v>
      </c>
    </row>
    <row r="68" spans="7:10" ht="15">
      <c r="G68" s="87">
        <v>481.99999999999994</v>
      </c>
      <c r="H68" s="108">
        <v>7.50000000000002</v>
      </c>
      <c r="I68" s="102">
        <v>363</v>
      </c>
      <c r="J68" s="96">
        <v>7.50000000000002</v>
      </c>
    </row>
    <row r="69" spans="7:10" ht="15">
      <c r="G69" s="87">
        <v>485</v>
      </c>
      <c r="H69" s="108">
        <v>7.40000000000002</v>
      </c>
      <c r="I69" s="102">
        <v>365</v>
      </c>
      <c r="J69" s="96">
        <v>7.40000000000002</v>
      </c>
    </row>
    <row r="70" spans="7:10" ht="15">
      <c r="G70" s="87">
        <v>488</v>
      </c>
      <c r="H70" s="108">
        <v>7.30000000000002</v>
      </c>
      <c r="I70" s="102">
        <v>366</v>
      </c>
      <c r="J70" s="96">
        <v>7.30000000000002</v>
      </c>
    </row>
    <row r="71" spans="7:10" ht="15">
      <c r="G71" s="87">
        <v>491</v>
      </c>
      <c r="H71" s="108">
        <v>7.20000000000002</v>
      </c>
      <c r="I71" s="102">
        <v>367</v>
      </c>
      <c r="J71" s="96">
        <v>7.20000000000002</v>
      </c>
    </row>
    <row r="72" spans="7:10" ht="15">
      <c r="G72" s="87">
        <v>493</v>
      </c>
      <c r="H72" s="108">
        <v>7.10000000000002</v>
      </c>
      <c r="I72" s="102">
        <v>368</v>
      </c>
      <c r="J72" s="96">
        <v>7.10000000000002</v>
      </c>
    </row>
    <row r="73" spans="7:10" ht="15">
      <c r="G73" s="87">
        <v>495.00000000000006</v>
      </c>
      <c r="H73" s="108">
        <v>7.00000000000002</v>
      </c>
      <c r="I73" s="102">
        <v>369.99999999999994</v>
      </c>
      <c r="J73" s="96">
        <v>7.00000000000002</v>
      </c>
    </row>
    <row r="74" spans="7:10" ht="15">
      <c r="G74" s="87">
        <v>498</v>
      </c>
      <c r="H74" s="108">
        <v>6.90000000000003</v>
      </c>
      <c r="I74" s="102">
        <v>372</v>
      </c>
      <c r="J74" s="96">
        <v>6.90000000000003</v>
      </c>
    </row>
    <row r="75" spans="7:10" ht="15">
      <c r="G75" s="87">
        <v>501</v>
      </c>
      <c r="H75" s="108">
        <v>6.80000000000003</v>
      </c>
      <c r="I75" s="102">
        <v>374</v>
      </c>
      <c r="J75" s="96">
        <v>6.80000000000003</v>
      </c>
    </row>
    <row r="76" spans="7:10" ht="15">
      <c r="G76" s="87">
        <v>504</v>
      </c>
      <c r="H76" s="108">
        <v>6.70000000000003</v>
      </c>
      <c r="I76" s="102">
        <v>376</v>
      </c>
      <c r="J76" s="96">
        <v>6.70000000000003</v>
      </c>
    </row>
    <row r="77" spans="7:10" ht="15">
      <c r="G77" s="87">
        <v>507</v>
      </c>
      <c r="H77" s="108">
        <v>6.60000000000003</v>
      </c>
      <c r="I77" s="102">
        <v>378</v>
      </c>
      <c r="J77" s="96">
        <v>6.60000000000003</v>
      </c>
    </row>
    <row r="78" spans="7:10" ht="15">
      <c r="G78" s="87">
        <v>512</v>
      </c>
      <c r="H78" s="108">
        <v>6.50000000000003</v>
      </c>
      <c r="I78" s="102">
        <v>380</v>
      </c>
      <c r="J78" s="96">
        <v>6.50000000000003</v>
      </c>
    </row>
    <row r="79" spans="7:10" ht="15">
      <c r="G79" s="87">
        <v>516</v>
      </c>
      <c r="H79" s="108">
        <v>6.40000000000003</v>
      </c>
      <c r="I79" s="102">
        <v>382</v>
      </c>
      <c r="J79" s="96">
        <v>6.40000000000003</v>
      </c>
    </row>
    <row r="80" spans="7:10" ht="15">
      <c r="G80" s="87">
        <v>519</v>
      </c>
      <c r="H80" s="108">
        <v>6.30000000000003</v>
      </c>
      <c r="I80" s="102">
        <v>384</v>
      </c>
      <c r="J80" s="96">
        <v>6.30000000000003</v>
      </c>
    </row>
    <row r="81" spans="7:10" ht="15">
      <c r="G81" s="87">
        <v>522</v>
      </c>
      <c r="H81" s="108">
        <v>6.20000000000003</v>
      </c>
      <c r="I81" s="102">
        <v>386</v>
      </c>
      <c r="J81" s="96">
        <v>6.20000000000003</v>
      </c>
    </row>
    <row r="82" spans="7:10" ht="15">
      <c r="G82" s="87">
        <v>525</v>
      </c>
      <c r="H82" s="108">
        <v>6.10000000000003</v>
      </c>
      <c r="I82" s="102">
        <v>388</v>
      </c>
      <c r="J82" s="96">
        <v>6.10000000000003</v>
      </c>
    </row>
    <row r="83" spans="7:10" ht="15">
      <c r="G83" s="87">
        <v>530</v>
      </c>
      <c r="H83" s="108">
        <v>6.00000000000003</v>
      </c>
      <c r="I83" s="102">
        <v>390</v>
      </c>
      <c r="J83" s="96">
        <v>6.00000000000003</v>
      </c>
    </row>
    <row r="84" spans="7:10" ht="15">
      <c r="G84" s="87">
        <v>533</v>
      </c>
      <c r="H84" s="108">
        <v>5.90000000000003</v>
      </c>
      <c r="I84" s="102">
        <v>392</v>
      </c>
      <c r="J84" s="96">
        <v>5.90000000000003</v>
      </c>
    </row>
    <row r="85" spans="7:10" ht="15">
      <c r="G85" s="87">
        <v>536</v>
      </c>
      <c r="H85" s="108">
        <v>5.80000000000003</v>
      </c>
      <c r="I85" s="102">
        <v>394</v>
      </c>
      <c r="J85" s="96">
        <v>5.80000000000003</v>
      </c>
    </row>
    <row r="86" spans="7:10" ht="15">
      <c r="G86" s="87">
        <v>539</v>
      </c>
      <c r="H86" s="108">
        <v>5.70000000000003</v>
      </c>
      <c r="I86" s="102">
        <v>396</v>
      </c>
      <c r="J86" s="96">
        <v>5.70000000000003</v>
      </c>
    </row>
    <row r="87" spans="7:10" ht="15">
      <c r="G87" s="87">
        <v>542</v>
      </c>
      <c r="H87" s="108">
        <v>5.60000000000003</v>
      </c>
      <c r="I87" s="102">
        <v>398</v>
      </c>
      <c r="J87" s="96">
        <v>5.60000000000003</v>
      </c>
    </row>
    <row r="88" spans="7:10" ht="15">
      <c r="G88" s="87">
        <v>548</v>
      </c>
      <c r="H88" s="108">
        <v>5.50000000000003</v>
      </c>
      <c r="I88" s="102">
        <v>400.00000000000006</v>
      </c>
      <c r="J88" s="96">
        <v>5.50000000000003</v>
      </c>
    </row>
    <row r="89" spans="7:10" ht="15">
      <c r="G89" s="87">
        <v>552</v>
      </c>
      <c r="H89" s="108">
        <v>5.40000000000003</v>
      </c>
      <c r="I89" s="102">
        <v>402</v>
      </c>
      <c r="J89" s="96">
        <v>5.40000000000003</v>
      </c>
    </row>
    <row r="90" spans="7:10" ht="15">
      <c r="G90" s="87">
        <v>556</v>
      </c>
      <c r="H90" s="108">
        <v>5.30000000000003</v>
      </c>
      <c r="I90" s="102">
        <v>404</v>
      </c>
      <c r="J90" s="96">
        <v>5.30000000000003</v>
      </c>
    </row>
    <row r="91" spans="7:10" ht="15">
      <c r="G91" s="87">
        <v>560</v>
      </c>
      <c r="H91" s="108">
        <v>5.20000000000003</v>
      </c>
      <c r="I91" s="102">
        <v>406</v>
      </c>
      <c r="J91" s="96">
        <v>5.20000000000003</v>
      </c>
    </row>
    <row r="92" spans="7:10" ht="15">
      <c r="G92" s="87">
        <v>563</v>
      </c>
      <c r="H92" s="108">
        <v>5.10000000000003</v>
      </c>
      <c r="I92" s="102">
        <v>408</v>
      </c>
      <c r="J92" s="96">
        <v>5.10000000000003</v>
      </c>
    </row>
    <row r="93" spans="7:10" ht="15">
      <c r="G93" s="87">
        <v>566</v>
      </c>
      <c r="H93" s="108">
        <v>5.00000000000003</v>
      </c>
      <c r="I93" s="102">
        <v>410</v>
      </c>
      <c r="J93" s="96">
        <v>5.00000000000003</v>
      </c>
    </row>
    <row r="94" spans="7:10" ht="15">
      <c r="G94" s="87">
        <v>570</v>
      </c>
      <c r="H94" s="108">
        <v>4.90000000000003</v>
      </c>
      <c r="I94" s="102">
        <v>412</v>
      </c>
      <c r="J94" s="96">
        <v>4.90000000000003</v>
      </c>
    </row>
    <row r="95" spans="7:10" ht="15">
      <c r="G95" s="87">
        <v>574</v>
      </c>
      <c r="H95" s="108">
        <v>4.80000000000003</v>
      </c>
      <c r="I95" s="102">
        <v>414</v>
      </c>
      <c r="J95" s="96">
        <v>4.80000000000003</v>
      </c>
    </row>
    <row r="96" spans="7:10" ht="15">
      <c r="G96" s="87">
        <v>578</v>
      </c>
      <c r="H96" s="108">
        <v>4.70000000000003</v>
      </c>
      <c r="I96" s="102">
        <v>416</v>
      </c>
      <c r="J96" s="96">
        <v>4.70000000000003</v>
      </c>
    </row>
    <row r="97" spans="7:10" ht="15">
      <c r="G97" s="87">
        <v>581</v>
      </c>
      <c r="H97" s="108">
        <v>4.60000000000003</v>
      </c>
      <c r="I97" s="102">
        <v>418</v>
      </c>
      <c r="J97" s="96">
        <v>4.60000000000003</v>
      </c>
    </row>
    <row r="98" spans="7:10" ht="15">
      <c r="G98" s="87">
        <v>584</v>
      </c>
      <c r="H98" s="108">
        <v>4.50000000000003</v>
      </c>
      <c r="I98" s="102">
        <v>420</v>
      </c>
      <c r="J98" s="96">
        <v>4.50000000000003</v>
      </c>
    </row>
    <row r="99" spans="7:10" ht="15">
      <c r="G99" s="87">
        <v>588</v>
      </c>
      <c r="H99" s="108">
        <v>4.40000000000003</v>
      </c>
      <c r="I99" s="102">
        <v>422</v>
      </c>
      <c r="J99" s="96">
        <v>4.40000000000003</v>
      </c>
    </row>
    <row r="100" spans="7:10" ht="15">
      <c r="G100" s="87">
        <v>592</v>
      </c>
      <c r="H100" s="108">
        <v>4.30000000000003</v>
      </c>
      <c r="I100" s="102">
        <v>424</v>
      </c>
      <c r="J100" s="96">
        <v>4.30000000000003</v>
      </c>
    </row>
    <row r="101" spans="7:10" ht="15">
      <c r="G101" s="87">
        <v>596</v>
      </c>
      <c r="H101" s="108">
        <v>4.20000000000003</v>
      </c>
      <c r="I101" s="102">
        <v>426</v>
      </c>
      <c r="J101" s="96">
        <v>4.20000000000003</v>
      </c>
    </row>
    <row r="102" spans="7:10" ht="15">
      <c r="G102" s="87">
        <v>599</v>
      </c>
      <c r="H102" s="108">
        <v>4.10000000000004</v>
      </c>
      <c r="I102" s="102">
        <v>428</v>
      </c>
      <c r="J102" s="96">
        <v>4.10000000000004</v>
      </c>
    </row>
    <row r="103" spans="7:10" ht="15">
      <c r="G103" s="87">
        <v>602</v>
      </c>
      <c r="H103" s="108">
        <v>4.00000000000004</v>
      </c>
      <c r="I103" s="102">
        <v>429.99999999999994</v>
      </c>
      <c r="J103" s="96">
        <v>4.00000000000004</v>
      </c>
    </row>
    <row r="104" spans="7:10" ht="15">
      <c r="G104" s="87">
        <v>606</v>
      </c>
      <c r="H104" s="108">
        <v>3.9</v>
      </c>
      <c r="I104" s="102">
        <v>432</v>
      </c>
      <c r="J104" s="96">
        <v>3.9</v>
      </c>
    </row>
    <row r="105" spans="7:10" ht="15">
      <c r="G105" s="87">
        <v>610</v>
      </c>
      <c r="H105" s="108">
        <v>3.8</v>
      </c>
      <c r="I105" s="102">
        <v>434</v>
      </c>
      <c r="J105" s="96">
        <v>3.8</v>
      </c>
    </row>
    <row r="106" spans="7:10" ht="15">
      <c r="G106" s="87">
        <v>614</v>
      </c>
      <c r="H106" s="108">
        <v>3.7</v>
      </c>
      <c r="I106" s="102">
        <v>436</v>
      </c>
      <c r="J106" s="96">
        <v>3.7</v>
      </c>
    </row>
    <row r="107" spans="7:10" ht="15">
      <c r="G107" s="87">
        <v>617</v>
      </c>
      <c r="H107" s="108">
        <v>3.6</v>
      </c>
      <c r="I107" s="102">
        <v>438</v>
      </c>
      <c r="J107" s="96">
        <v>3.6</v>
      </c>
    </row>
    <row r="108" spans="7:10" ht="15">
      <c r="G108" s="87">
        <v>619.9999999999999</v>
      </c>
      <c r="H108" s="108">
        <v>3.5</v>
      </c>
      <c r="I108" s="102">
        <v>440</v>
      </c>
      <c r="J108" s="96">
        <v>3.5</v>
      </c>
    </row>
    <row r="109" spans="7:10" ht="15">
      <c r="G109" s="87">
        <v>624</v>
      </c>
      <c r="H109" s="108">
        <v>3.4</v>
      </c>
      <c r="I109" s="102">
        <v>444</v>
      </c>
      <c r="J109" s="96">
        <v>3.4</v>
      </c>
    </row>
    <row r="110" spans="7:10" ht="15">
      <c r="G110" s="87">
        <v>628</v>
      </c>
      <c r="H110" s="108">
        <v>3.3</v>
      </c>
      <c r="I110" s="102">
        <v>448</v>
      </c>
      <c r="J110" s="96">
        <v>3.3</v>
      </c>
    </row>
    <row r="111" spans="7:10" ht="15">
      <c r="G111" s="87">
        <v>632</v>
      </c>
      <c r="H111" s="108">
        <v>3.2</v>
      </c>
      <c r="I111" s="101">
        <v>452</v>
      </c>
      <c r="J111" s="97">
        <v>3.2</v>
      </c>
    </row>
    <row r="112" spans="7:10" ht="15">
      <c r="G112" s="87">
        <v>636</v>
      </c>
      <c r="H112" s="108">
        <v>3.1</v>
      </c>
      <c r="I112" s="101">
        <v>456</v>
      </c>
      <c r="J112" s="97">
        <v>3.1</v>
      </c>
    </row>
    <row r="113" spans="7:10" ht="15">
      <c r="G113" s="87">
        <v>640</v>
      </c>
      <c r="H113" s="108">
        <v>3</v>
      </c>
      <c r="I113" s="101">
        <v>460.00000000000006</v>
      </c>
      <c r="J113" s="97">
        <v>3</v>
      </c>
    </row>
    <row r="114" spans="7:10" ht="15">
      <c r="G114" s="87">
        <v>644</v>
      </c>
      <c r="H114" s="108">
        <v>2.9</v>
      </c>
      <c r="I114" s="101">
        <v>464</v>
      </c>
      <c r="J114" s="97">
        <v>2.9</v>
      </c>
    </row>
    <row r="115" spans="7:10" ht="15">
      <c r="G115" s="87">
        <v>648</v>
      </c>
      <c r="H115" s="108">
        <v>2.8</v>
      </c>
      <c r="I115" s="101">
        <v>468</v>
      </c>
      <c r="J115" s="97">
        <v>2.8</v>
      </c>
    </row>
    <row r="116" spans="7:10" ht="15">
      <c r="G116" s="87">
        <v>652</v>
      </c>
      <c r="H116" s="108">
        <v>2.7</v>
      </c>
      <c r="I116" s="101">
        <v>472</v>
      </c>
      <c r="J116" s="97">
        <v>2.7</v>
      </c>
    </row>
    <row r="117" spans="7:10" ht="15">
      <c r="G117" s="87">
        <v>656</v>
      </c>
      <c r="H117" s="108">
        <v>2.6</v>
      </c>
      <c r="I117" s="101">
        <v>476</v>
      </c>
      <c r="J117" s="97">
        <v>2.6</v>
      </c>
    </row>
    <row r="118" spans="7:10" ht="15">
      <c r="G118" s="87">
        <v>660</v>
      </c>
      <c r="H118" s="108">
        <v>2.5</v>
      </c>
      <c r="I118" s="101">
        <v>480</v>
      </c>
      <c r="J118" s="97">
        <v>2.5</v>
      </c>
    </row>
    <row r="119" spans="7:10" ht="15">
      <c r="G119" s="87">
        <v>664</v>
      </c>
      <c r="H119" s="108">
        <v>2.4</v>
      </c>
      <c r="I119" s="101">
        <v>484</v>
      </c>
      <c r="J119" s="97">
        <v>2.4</v>
      </c>
    </row>
    <row r="120" spans="7:10" ht="15">
      <c r="G120" s="87">
        <v>668</v>
      </c>
      <c r="H120" s="108">
        <v>2.3</v>
      </c>
      <c r="I120" s="101">
        <v>488</v>
      </c>
      <c r="J120" s="97">
        <v>2.3</v>
      </c>
    </row>
    <row r="121" spans="7:10" ht="15">
      <c r="G121" s="87">
        <v>672</v>
      </c>
      <c r="H121" s="108">
        <v>2.2</v>
      </c>
      <c r="I121" s="101">
        <v>492</v>
      </c>
      <c r="J121" s="97">
        <v>2.2</v>
      </c>
    </row>
    <row r="122" spans="7:10" ht="15">
      <c r="G122" s="87">
        <v>676</v>
      </c>
      <c r="H122" s="108">
        <v>2.1</v>
      </c>
      <c r="I122" s="101">
        <v>496</v>
      </c>
      <c r="J122" s="97">
        <v>2.1</v>
      </c>
    </row>
    <row r="123" spans="7:10" ht="15">
      <c r="G123" s="87">
        <v>679.9999999999999</v>
      </c>
      <c r="H123" s="108">
        <v>2</v>
      </c>
      <c r="I123" s="101">
        <v>499.99999999999994</v>
      </c>
      <c r="J123" s="97">
        <v>2</v>
      </c>
    </row>
    <row r="124" spans="7:10" ht="15">
      <c r="G124" s="87">
        <v>684</v>
      </c>
      <c r="H124" s="108">
        <v>1.9</v>
      </c>
      <c r="I124" s="101">
        <v>504</v>
      </c>
      <c r="J124" s="97">
        <v>1.9</v>
      </c>
    </row>
    <row r="125" spans="7:10" ht="15">
      <c r="G125" s="87">
        <v>688</v>
      </c>
      <c r="H125" s="108">
        <v>1.8</v>
      </c>
      <c r="I125" s="101">
        <v>508</v>
      </c>
      <c r="J125" s="97">
        <v>1.8</v>
      </c>
    </row>
    <row r="126" spans="7:10" ht="15">
      <c r="G126" s="87">
        <v>692</v>
      </c>
      <c r="H126" s="108">
        <v>1.7</v>
      </c>
      <c r="I126" s="101">
        <v>512</v>
      </c>
      <c r="J126" s="97">
        <v>1.7</v>
      </c>
    </row>
    <row r="127" spans="7:10" ht="15">
      <c r="G127" s="87">
        <v>696</v>
      </c>
      <c r="H127" s="108">
        <v>1.6</v>
      </c>
      <c r="I127" s="101">
        <v>516</v>
      </c>
      <c r="J127" s="97">
        <v>1.6</v>
      </c>
    </row>
    <row r="128" spans="7:10" ht="15">
      <c r="G128" s="87">
        <v>700</v>
      </c>
      <c r="H128" s="108">
        <v>1.5</v>
      </c>
      <c r="I128" s="101">
        <v>520</v>
      </c>
      <c r="J128" s="97">
        <v>1.5</v>
      </c>
    </row>
    <row r="129" spans="7:10" ht="15">
      <c r="G129" s="87">
        <v>704</v>
      </c>
      <c r="H129" s="108">
        <v>1.4</v>
      </c>
      <c r="I129" s="101">
        <v>524</v>
      </c>
      <c r="J129" s="97">
        <v>1.4</v>
      </c>
    </row>
    <row r="130" spans="7:10" ht="15">
      <c r="G130" s="87">
        <v>708</v>
      </c>
      <c r="H130" s="108">
        <v>1.3</v>
      </c>
      <c r="I130" s="101">
        <v>528</v>
      </c>
      <c r="J130" s="97">
        <v>1.3</v>
      </c>
    </row>
    <row r="131" spans="7:10" ht="15">
      <c r="G131" s="87">
        <v>712</v>
      </c>
      <c r="H131" s="108">
        <v>1.2</v>
      </c>
      <c r="I131" s="101">
        <v>532</v>
      </c>
      <c r="J131" s="97">
        <v>1.2</v>
      </c>
    </row>
    <row r="132" spans="7:10" ht="15">
      <c r="G132" s="87">
        <v>716</v>
      </c>
      <c r="H132" s="108">
        <v>1.1</v>
      </c>
      <c r="I132" s="101">
        <v>536</v>
      </c>
      <c r="J132" s="97">
        <v>1.1</v>
      </c>
    </row>
    <row r="133" spans="7:10" ht="15">
      <c r="G133" s="87">
        <v>720</v>
      </c>
      <c r="H133" s="108">
        <v>1</v>
      </c>
      <c r="I133" s="101">
        <v>540</v>
      </c>
      <c r="J133" s="97">
        <v>1</v>
      </c>
    </row>
    <row r="134" spans="7:10" ht="15">
      <c r="G134" s="87">
        <v>724</v>
      </c>
      <c r="H134" s="108">
        <v>0.9</v>
      </c>
      <c r="I134" s="101">
        <v>544</v>
      </c>
      <c r="J134" s="97">
        <v>0.9</v>
      </c>
    </row>
    <row r="135" spans="7:10" ht="15">
      <c r="G135" s="87">
        <v>728</v>
      </c>
      <c r="H135" s="108">
        <v>0.800000000000001</v>
      </c>
      <c r="I135" s="101">
        <v>548</v>
      </c>
      <c r="J135" s="97">
        <v>0.800000000000001</v>
      </c>
    </row>
    <row r="136" spans="7:10" ht="15">
      <c r="G136" s="87">
        <v>732</v>
      </c>
      <c r="H136" s="108">
        <v>0.699999999999999</v>
      </c>
      <c r="I136" s="101">
        <v>552</v>
      </c>
      <c r="J136" s="97">
        <v>0.699999999999999</v>
      </c>
    </row>
    <row r="137" spans="7:10" ht="15">
      <c r="G137" s="87">
        <v>736</v>
      </c>
      <c r="H137" s="108">
        <v>0.6</v>
      </c>
      <c r="I137" s="101">
        <v>556</v>
      </c>
      <c r="J137" s="97">
        <v>0.6</v>
      </c>
    </row>
    <row r="138" spans="7:10" ht="15">
      <c r="G138" s="87">
        <v>739.9999999999999</v>
      </c>
      <c r="H138" s="108">
        <v>0.5</v>
      </c>
      <c r="I138" s="101">
        <v>559.9999999999999</v>
      </c>
      <c r="J138" s="97">
        <v>0.5</v>
      </c>
    </row>
    <row r="139" spans="7:10" ht="15">
      <c r="G139" s="87">
        <v>741.0000000000001</v>
      </c>
      <c r="H139" s="108">
        <v>0</v>
      </c>
      <c r="I139" s="101">
        <v>561.0000000000001</v>
      </c>
      <c r="J139" s="97">
        <v>0</v>
      </c>
    </row>
    <row r="140" spans="7:10" ht="15.75" thickBot="1">
      <c r="G140" s="88">
        <v>2000</v>
      </c>
      <c r="H140" s="109">
        <v>0</v>
      </c>
      <c r="I140" s="103">
        <v>2000</v>
      </c>
      <c r="J140" s="98">
        <v>0</v>
      </c>
    </row>
  </sheetData>
  <sheetProtection sheet="1" objects="1" scenarios="1"/>
  <mergeCells count="2">
    <mergeCell ref="G1:H1"/>
    <mergeCell ref="I1:J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Fred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dc:creator>
  <cp:keywords/>
  <dc:description/>
  <cp:lastModifiedBy>MOUGIN Frédéric</cp:lastModifiedBy>
  <cp:lastPrinted>2014-11-24T08:09:21Z</cp:lastPrinted>
  <dcterms:created xsi:type="dcterms:W3CDTF">2013-09-22T18:52:07Z</dcterms:created>
  <dcterms:modified xsi:type="dcterms:W3CDTF">2017-09-28T09:50:29Z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