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730" windowHeight="11760" activeTab="0"/>
  </bookViews>
  <sheets>
    <sheet name="Prévisions" sheetId="1" r:id="rId1"/>
    <sheet name="formules" sheetId="2" state="hidden" r:id="rId2"/>
    <sheet name="Barème" sheetId="3" r:id="rId3"/>
  </sheets>
  <definedNames>
    <definedName name="barf">'Barème'!$G$3:$H$25</definedName>
    <definedName name="barg">'Barème'!$E$3:$F$25</definedName>
    <definedName name="barpc">'formules'!#REF!</definedName>
    <definedName name="Classe1">'Prévisions'!$D$2</definedName>
    <definedName name="Classe10">'Prévisions'!$D$11</definedName>
    <definedName name="Classe11">'Prévisions'!$D$12</definedName>
    <definedName name="Classe12">'Prévisions'!$D$13</definedName>
    <definedName name="Classe13">'Prévisions'!$D$14</definedName>
    <definedName name="Classe14">'Prévisions'!$D$15</definedName>
    <definedName name="Classe15">'Prévisions'!$D$16</definedName>
    <definedName name="Classe16">'Prévisions'!$D$17</definedName>
    <definedName name="Classe17">'Prévisions'!$D$18</definedName>
    <definedName name="Classe18">'Prévisions'!$D$19</definedName>
    <definedName name="Classe19">'Prévisions'!$D$20</definedName>
    <definedName name="Classe2">'Prévisions'!$D$3</definedName>
    <definedName name="Classe20">'Prévisions'!$D$21</definedName>
    <definedName name="Classe21">'Prévisions'!$D$22</definedName>
    <definedName name="Classe22">'Prévisions'!$D$23</definedName>
    <definedName name="Classe23">'Prévisions'!$D$24</definedName>
    <definedName name="Classe24">'Prévisions'!$D$25</definedName>
    <definedName name="Classe25">'Prévisions'!$D$26</definedName>
    <definedName name="Classe26">'Prévisions'!$D$27</definedName>
    <definedName name="Classe27">'Prévisions'!$D$28</definedName>
    <definedName name="Classe28">'Prévisions'!$D$29</definedName>
    <definedName name="Classe29">'Prévisions'!$D$30</definedName>
    <definedName name="Classe3">'Prévisions'!$D$4</definedName>
    <definedName name="Classe30">'Prévisions'!$D$31</definedName>
    <definedName name="Classe31">'Prévisions'!$D$32</definedName>
    <definedName name="Classe32">'Prévisions'!$D$33</definedName>
    <definedName name="Classe33">'Prévisions'!$D$34</definedName>
    <definedName name="Classe34">'Prévisions'!$D$35</definedName>
    <definedName name="Classe35">'Prévisions'!$D$36</definedName>
    <definedName name="Classe36">'Prévisions'!$D$37</definedName>
    <definedName name="Classe37">'Prévisions'!$D$38</definedName>
    <definedName name="Classe38">'Prévisions'!$D$39</definedName>
    <definedName name="Classe39">'Prévisions'!$D$40</definedName>
    <definedName name="Classe4">'Prévisions'!$D$5</definedName>
    <definedName name="Classe40">'Prévisions'!$D$41</definedName>
    <definedName name="Classe41">'Prévisions'!$D$42</definedName>
    <definedName name="Classe42">'Prévisions'!$D$43</definedName>
    <definedName name="Classe43">'Prévisions'!$D$44</definedName>
    <definedName name="Classe44">'Prévisions'!$D$45</definedName>
    <definedName name="Classe45">'Prévisions'!$D$46</definedName>
    <definedName name="Classe46">'Prévisions'!$D$47</definedName>
    <definedName name="Classe47">'Prévisions'!$D$48</definedName>
    <definedName name="Classe48">'Prévisions'!$D$49</definedName>
    <definedName name="Classe49">'Prévisions'!$D$50</definedName>
    <definedName name="Classe5">'Prévisions'!$D$6</definedName>
    <definedName name="Classe50">'Prévisions'!$D$51</definedName>
    <definedName name="Classe51">'Prévisions'!$D$52</definedName>
    <definedName name="Classe52">'Prévisions'!$D$53</definedName>
    <definedName name="Classe53">'Prévisions'!$D$54</definedName>
    <definedName name="Classe54">'Prévisions'!$D$55</definedName>
    <definedName name="Classe55">'Prévisions'!$D$56</definedName>
    <definedName name="Classe56">'Prévisions'!$D$57</definedName>
    <definedName name="Classe57">'Prévisions'!$D$58</definedName>
    <definedName name="Classe58">'Prévisions'!$D$59</definedName>
    <definedName name="Classe59">'Prévisions'!$D$60</definedName>
    <definedName name="Classe6">'Prévisions'!$D$7</definedName>
    <definedName name="Classe60">'Prévisions'!$D$61</definedName>
    <definedName name="Classe61">'Prévisions'!$D$62</definedName>
    <definedName name="Classe62">'Prévisions'!$D$63</definedName>
    <definedName name="Classe63">'Prévisions'!$D$64</definedName>
    <definedName name="Classe64">'Prévisions'!$D$65</definedName>
    <definedName name="Classe65">'Prévisions'!$D$66</definedName>
    <definedName name="Classe66">'Prévisions'!$D$67</definedName>
    <definedName name="Classe67">'Prévisions'!$D$68</definedName>
    <definedName name="Classe68">'Prévisions'!$D$69</definedName>
    <definedName name="Classe69">'Prévisions'!$D$70</definedName>
    <definedName name="Classe7">'Prévisions'!$D$8</definedName>
    <definedName name="Classe70">'Prévisions'!$D$71</definedName>
    <definedName name="Classe71">'Prévisions'!$D$72</definedName>
    <definedName name="Classe72">'Prévisions'!$D$73</definedName>
    <definedName name="Classe73">'Prévisions'!$D$74</definedName>
    <definedName name="Classe74">'Prévisions'!$D$75</definedName>
    <definedName name="Classe75">'Prévisions'!$D$76</definedName>
    <definedName name="Classe76">'Prévisions'!$D$77</definedName>
    <definedName name="Classe77">'Prévisions'!$D$78</definedName>
    <definedName name="Classe78">'Prévisions'!$D$79</definedName>
    <definedName name="Classe79">'Prévisions'!$D$80</definedName>
    <definedName name="Classe8">'Prévisions'!$D$9</definedName>
    <definedName name="Classe80">'Prévisions'!$D$81</definedName>
    <definedName name="Classe81">'Prévisions'!$D$82</definedName>
    <definedName name="Classe82">'Prévisions'!$D$83</definedName>
    <definedName name="Classe83">'Prévisions'!$D$84</definedName>
    <definedName name="Classe84">'Prévisions'!$D$85</definedName>
    <definedName name="Classe85">'Prévisions'!$D$86</definedName>
    <definedName name="Classe86">'Prévisions'!$D$87</definedName>
    <definedName name="Classe87">'Prévisions'!$D$88</definedName>
    <definedName name="Classe88">'Prévisions'!$D$89</definedName>
    <definedName name="Classe89">'Prévisions'!$D$90</definedName>
    <definedName name="Classe9">'Prévisions'!$D$10</definedName>
    <definedName name="Classe90">'Prévisions'!$D$91</definedName>
    <definedName name="Classe91">'Prévisions'!$D$92</definedName>
    <definedName name="Classe92">'Prévisions'!$D$93</definedName>
    <definedName name="Classe93">'Prévisions'!$D$94</definedName>
    <definedName name="Classe94">'Prévisions'!$D$95</definedName>
    <definedName name="Classe95">'Prévisions'!$D$96</definedName>
    <definedName name="Classe96">'Prévisions'!$D$97</definedName>
    <definedName name="Classe97">'Prévisions'!$D$98</definedName>
    <definedName name="Classe98">'Prévisions'!$D$99</definedName>
    <definedName name="Classe99">'Prévisions'!$D$100</definedName>
    <definedName name="NomEleve1">'Prévisions'!$A$2</definedName>
    <definedName name="NomEleve10">'Prévisions'!$A$11</definedName>
    <definedName name="NomEleve11">'Prévisions'!$A$12</definedName>
    <definedName name="NomEleve12">'Prévisions'!$A$13</definedName>
    <definedName name="NomEleve13">'Prévisions'!$A$14</definedName>
    <definedName name="NomEleve14">'Prévisions'!$A$15</definedName>
    <definedName name="NomEleve15">'Prévisions'!$A$16</definedName>
    <definedName name="NomEleve16">'Prévisions'!$A$17</definedName>
    <definedName name="NomEleve17">'Prévisions'!$A$18</definedName>
    <definedName name="NomEleve18">'Prévisions'!$A$19</definedName>
    <definedName name="NomEleve19">'Prévisions'!$A$20</definedName>
    <definedName name="NomEleve2">'Prévisions'!$A$3</definedName>
    <definedName name="NomEleve20">'Prévisions'!$A$21</definedName>
    <definedName name="NomEleve21">'Prévisions'!$A$22</definedName>
    <definedName name="NomEleve22">'Prévisions'!$A$23</definedName>
    <definedName name="NomEleve23">'Prévisions'!$A$24</definedName>
    <definedName name="NomEleve24">'Prévisions'!$A$25</definedName>
    <definedName name="NomEleve25">'Prévisions'!$A$26</definedName>
    <definedName name="NomEleve26">'Prévisions'!$A$27</definedName>
    <definedName name="NomEleve27">'Prévisions'!$A$28</definedName>
    <definedName name="NomEleve28">'Prévisions'!$A$29</definedName>
    <definedName name="NomEleve29">'Prévisions'!$A$30</definedName>
    <definedName name="NomEleve3">'Prévisions'!$A$4</definedName>
    <definedName name="NomEleve30">'Prévisions'!$A$31</definedName>
    <definedName name="NomEleve31">'Prévisions'!$A$32</definedName>
    <definedName name="NomEleve32">'Prévisions'!$A$33</definedName>
    <definedName name="NomEleve33">'Prévisions'!$A$34</definedName>
    <definedName name="NomEleve34">'Prévisions'!$A$35</definedName>
    <definedName name="NomEleve35">'Prévisions'!$A$36</definedName>
    <definedName name="NomEleve36">'Prévisions'!$A$37</definedName>
    <definedName name="NomEleve37">'Prévisions'!$A$38</definedName>
    <definedName name="NomEleve38">'Prévisions'!$A$39</definedName>
    <definedName name="NomEleve39">'Prévisions'!$A$40</definedName>
    <definedName name="NomEleve4">'Prévisions'!$A$5</definedName>
    <definedName name="NomEleve40">'Prévisions'!$A$41</definedName>
    <definedName name="NomEleve41">'Prévisions'!$A$42</definedName>
    <definedName name="NomEleve42">'Prévisions'!$A$43</definedName>
    <definedName name="NomEleve43">'Prévisions'!$A$44</definedName>
    <definedName name="NomEleve44">'Prévisions'!$A$45</definedName>
    <definedName name="NomEleve45">'Prévisions'!$A$46</definedName>
    <definedName name="NomEleve46">'Prévisions'!$A$47</definedName>
    <definedName name="NomEleve47">'Prévisions'!$A$48</definedName>
    <definedName name="NomEleve48">'Prévisions'!$A$49</definedName>
    <definedName name="NomEleve49">'Prévisions'!$A$50</definedName>
    <definedName name="NomEleve5">'Prévisions'!$A$6</definedName>
    <definedName name="NomEleve50">'Prévisions'!$A$51</definedName>
    <definedName name="NomEleve51">'Prévisions'!$A$52</definedName>
    <definedName name="NomEleve52">'Prévisions'!$A$53</definedName>
    <definedName name="NomEleve53">'Prévisions'!$A$54</definedName>
    <definedName name="NomEleve54">'Prévisions'!$A$55</definedName>
    <definedName name="NomEleve55">'Prévisions'!$A$56</definedName>
    <definedName name="NomEleve56">'Prévisions'!$A$57</definedName>
    <definedName name="NomEleve57">'Prévisions'!$A$58</definedName>
    <definedName name="NomEleve58">'Prévisions'!$A$59</definedName>
    <definedName name="NomEleve59">'Prévisions'!$A$60</definedName>
    <definedName name="NomEleve6">'Prévisions'!$A$7</definedName>
    <definedName name="NomEleve60">'Prévisions'!$A$61</definedName>
    <definedName name="NomEleve61">'Prévisions'!$A$62</definedName>
    <definedName name="NomEleve62">'Prévisions'!$A$63</definedName>
    <definedName name="NomEleve63">'Prévisions'!$A$64</definedName>
    <definedName name="NomEleve64">'Prévisions'!$A$65</definedName>
    <definedName name="NomEleve65">'Prévisions'!$A$66</definedName>
    <definedName name="NomEleve66">'Prévisions'!$A$67</definedName>
    <definedName name="NomEleve67">'Prévisions'!$A$68</definedName>
    <definedName name="NomEleve68">'Prévisions'!$A$69</definedName>
    <definedName name="NomEleve69">'Prévisions'!$A$70</definedName>
    <definedName name="NomEleve7">'Prévisions'!$A$8</definedName>
    <definedName name="NomEleve70">'Prévisions'!$A$71</definedName>
    <definedName name="NomEleve71">'Prévisions'!$A$72</definedName>
    <definedName name="NomEleve72">'Prévisions'!$A$73</definedName>
    <definedName name="NomEleve73">'Prévisions'!$A$74</definedName>
    <definedName name="NomEleve74">'Prévisions'!$A$75</definedName>
    <definedName name="NomEleve75">'Prévisions'!$A$76</definedName>
    <definedName name="NomEleve76">'Prévisions'!$A$77</definedName>
    <definedName name="NomEleve77">'Prévisions'!$A$78</definedName>
    <definedName name="NomEleve78">'Prévisions'!$A$79</definedName>
    <definedName name="NomEleve79">'Prévisions'!$A$80</definedName>
    <definedName name="NomEleve8">'Prévisions'!$A$9</definedName>
    <definedName name="NomEleve80">'Prévisions'!$A$81</definedName>
    <definedName name="NomEleve81">'Prévisions'!$A$82</definedName>
    <definedName name="NomEleve82">'Prévisions'!$A$83</definedName>
    <definedName name="NomEleve83">'Prévisions'!$A$84</definedName>
    <definedName name="NomEleve84">'Prévisions'!$A$85</definedName>
    <definedName name="NomEleve85">'Prévisions'!$A$86</definedName>
    <definedName name="NomEleve86">'Prévisions'!$A$87</definedName>
    <definedName name="NomEleve87">'Prévisions'!$A$88</definedName>
    <definedName name="NomEleve88">'Prévisions'!$A$89</definedName>
    <definedName name="NomEleve89">'Prévisions'!$A$90</definedName>
    <definedName name="NomEleve9">'Prévisions'!$A$10</definedName>
    <definedName name="NomEleve90">'Prévisions'!$A$91</definedName>
    <definedName name="NomEleve91">'Prévisions'!$A$92</definedName>
    <definedName name="NomEleve92">'Prévisions'!$A$93</definedName>
    <definedName name="NomEleve93">'Prévisions'!$A$94</definedName>
    <definedName name="NomEleve94">'Prévisions'!$A$95</definedName>
    <definedName name="NomEleve95">'Prévisions'!$A$96</definedName>
    <definedName name="NomEleve96">'Prévisions'!$A$97</definedName>
    <definedName name="NomEleve97">'Prévisions'!$A$98</definedName>
    <definedName name="NomEleve98">'Prévisions'!$A$99</definedName>
    <definedName name="NomEleve99">'Prévisions'!$A$100</definedName>
    <definedName name="Prenom1">'Prévisions'!$B$2</definedName>
    <definedName name="Prenom10">'Prévisions'!$B$11</definedName>
    <definedName name="Prenom11">'Prévisions'!$B$12</definedName>
    <definedName name="Prenom12">'Prévisions'!$B$13</definedName>
    <definedName name="Prenom13">'Prévisions'!$B$14</definedName>
    <definedName name="Prenom14">'Prévisions'!$B$15</definedName>
    <definedName name="Prenom15">'Prévisions'!$B$16</definedName>
    <definedName name="Prenom16">'Prévisions'!$B$17</definedName>
    <definedName name="Prenom17">'Prévisions'!$B$18</definedName>
    <definedName name="Prenom18">'Prévisions'!$B$19</definedName>
    <definedName name="Prenom19">'Prévisions'!$B$20</definedName>
    <definedName name="Prenom2">'Prévisions'!$B$3</definedName>
    <definedName name="Prenom20">'Prévisions'!$B$21</definedName>
    <definedName name="Prenom21">'Prévisions'!$B$22</definedName>
    <definedName name="Prenom22">'Prévisions'!$B$23</definedName>
    <definedName name="Prenom23">'Prévisions'!$B$24</definedName>
    <definedName name="Prenom24">'Prévisions'!$B$25</definedName>
    <definedName name="Prenom25">'Prévisions'!$B$26</definedName>
    <definedName name="Prenom26">'Prévisions'!$B$27</definedName>
    <definedName name="Prenom27">'Prévisions'!$B$28</definedName>
    <definedName name="Prenom28">'Prévisions'!$B$29</definedName>
    <definedName name="Prenom29">'Prévisions'!$B$30</definedName>
    <definedName name="Prenom3">'Prévisions'!$B$4</definedName>
    <definedName name="Prenom30">'Prévisions'!$B$31</definedName>
    <definedName name="Prenom31">'Prévisions'!$B$32</definedName>
    <definedName name="Prenom32">'Prévisions'!$B$33</definedName>
    <definedName name="Prenom33">'Prévisions'!$B$34</definedName>
    <definedName name="Prenom34">'Prévisions'!$B$35</definedName>
    <definedName name="Prenom35">'Prévisions'!$B$36</definedName>
    <definedName name="Prenom36">'Prévisions'!$B$37</definedName>
    <definedName name="Prenom37">'Prévisions'!$B$38</definedName>
    <definedName name="Prenom38">'Prévisions'!$B$39</definedName>
    <definedName name="Prenom39">'Prévisions'!$B$40</definedName>
    <definedName name="Prenom4">'Prévisions'!$B$5</definedName>
    <definedName name="Prenom40">'Prévisions'!$B$41</definedName>
    <definedName name="Prenom41">'Prévisions'!$B$42</definedName>
    <definedName name="Prenom42">'Prévisions'!$B$43</definedName>
    <definedName name="Prenom43">'Prévisions'!$B$44</definedName>
    <definedName name="Prenom44">'Prévisions'!$B$45</definedName>
    <definedName name="Prenom45">'Prévisions'!$B$46</definedName>
    <definedName name="Prenom46">'Prévisions'!$B$47</definedName>
    <definedName name="Prenom47">'Prévisions'!$B$48</definedName>
    <definedName name="Prenom48">'Prévisions'!$B$49</definedName>
    <definedName name="Prenom49">'Prévisions'!$B$50</definedName>
    <definedName name="Prenom5">'Prévisions'!$B$6</definedName>
    <definedName name="Prenom50">'Prévisions'!$B$51</definedName>
    <definedName name="Prenom51">'Prévisions'!$B$52</definedName>
    <definedName name="Prenom52">'Prévisions'!$B$53</definedName>
    <definedName name="Prenom53">'Prévisions'!$B$54</definedName>
    <definedName name="Prenom54">'Prévisions'!$B$55</definedName>
    <definedName name="Prenom55">'Prévisions'!$B$56</definedName>
    <definedName name="Prenom56">'Prévisions'!$B$57</definedName>
    <definedName name="Prenom57">'Prévisions'!$B$58</definedName>
    <definedName name="Prenom58">'Prévisions'!$B$59</definedName>
    <definedName name="Prenom59">'Prévisions'!$B$60</definedName>
    <definedName name="Prenom6">'Prévisions'!$B$7</definedName>
    <definedName name="Prenom60">'Prévisions'!$B$61</definedName>
    <definedName name="Prenom61">'Prévisions'!$B$62</definedName>
    <definedName name="Prenom62">'Prévisions'!$B$63</definedName>
    <definedName name="Prenom63">'Prévisions'!$B$64</definedName>
    <definedName name="Prenom64">'Prévisions'!$B$65</definedName>
    <definedName name="Prenom65">'Prévisions'!$B$66</definedName>
    <definedName name="Prenom66">'Prévisions'!$B$67</definedName>
    <definedName name="Prenom67">'Prévisions'!$B$68</definedName>
    <definedName name="Prenom68">'Prévisions'!$B$69</definedName>
    <definedName name="Prenom69">'Prévisions'!$B$70</definedName>
    <definedName name="Prenom7">'Prévisions'!$B$8</definedName>
    <definedName name="Prenom70">'Prévisions'!$B$71</definedName>
    <definedName name="Prenom71">'Prévisions'!$B$72</definedName>
    <definedName name="Prenom72">'Prévisions'!$B$73</definedName>
    <definedName name="Prenom73">'Prévisions'!$B$74</definedName>
    <definedName name="Prenom74">'Prévisions'!$B$75</definedName>
    <definedName name="Prenom75">'Prévisions'!$B$76</definedName>
    <definedName name="Prenom76">'Prévisions'!$B$77</definedName>
    <definedName name="Prenom77">'Prévisions'!$B$78</definedName>
    <definedName name="Prenom78">'Prévisions'!$B$79</definedName>
    <definedName name="Prenom79">'Prévisions'!$B$80</definedName>
    <definedName name="Prenom8">'Prévisions'!$B$9</definedName>
    <definedName name="Prenom80">'Prévisions'!$B$81</definedName>
    <definedName name="Prenom81">'Prévisions'!$B$82</definedName>
    <definedName name="Prenom82">'Prévisions'!$B$83</definedName>
    <definedName name="Prenom83">'Prévisions'!$B$84</definedName>
    <definedName name="Prenom84">'Prévisions'!$B$85</definedName>
    <definedName name="Prenom85">'Prévisions'!$B$86</definedName>
    <definedName name="Prenom86">'Prévisions'!$B$87</definedName>
    <definedName name="Prenom87">'Prévisions'!$B$88</definedName>
    <definedName name="Prenom88">'Prévisions'!$B$89</definedName>
    <definedName name="Prenom89">'Prévisions'!$B$90</definedName>
    <definedName name="Prenom9">'Prévisions'!$B$10</definedName>
    <definedName name="Prenom90">'Prévisions'!$B$91</definedName>
    <definedName name="Prenom91">'Prévisions'!$B$92</definedName>
    <definedName name="Prenom92">'Prévisions'!$B$93</definedName>
    <definedName name="Prenom93">'Prévisions'!$B$94</definedName>
    <definedName name="Prenom94">'Prévisions'!$B$95</definedName>
    <definedName name="Prenom95">'Prévisions'!$B$96</definedName>
    <definedName name="Prenom96">'Prévisions'!$B$97</definedName>
    <definedName name="Prenom97">'Prévisions'!$B$98</definedName>
    <definedName name="Prenom98">'Prévisions'!$B$99</definedName>
    <definedName name="Prenom99">'Prévisions'!$B$100</definedName>
    <definedName name="Sexe1">'Prévisions'!$C$2</definedName>
    <definedName name="Sexe10">'Prévisions'!$C$11</definedName>
    <definedName name="Sexe11">'Prévisions'!$C$12</definedName>
    <definedName name="Sexe12">'Prévisions'!$C$13</definedName>
    <definedName name="Sexe13">'Prévisions'!$C$14</definedName>
    <definedName name="Sexe14">'Prévisions'!$C$15</definedName>
    <definedName name="Sexe15">'Prévisions'!$C$16</definedName>
    <definedName name="Sexe16">'Prévisions'!$C$17</definedName>
    <definedName name="Sexe17">'Prévisions'!$C$18</definedName>
    <definedName name="Sexe18">'Prévisions'!$C$19</definedName>
    <definedName name="Sexe19">'Prévisions'!$C$20</definedName>
    <definedName name="Sexe2">'Prévisions'!$C$3</definedName>
    <definedName name="Sexe20">'Prévisions'!$C$21</definedName>
    <definedName name="Sexe21">'Prévisions'!$C$22</definedName>
    <definedName name="Sexe22">'Prévisions'!$C$23</definedName>
    <definedName name="Sexe23">'Prévisions'!$C$24</definedName>
    <definedName name="Sexe24">'Prévisions'!$C$25</definedName>
    <definedName name="Sexe25">'Prévisions'!$C$26</definedName>
    <definedName name="Sexe26">'Prévisions'!$C$27</definedName>
    <definedName name="Sexe27">'Prévisions'!$C$28</definedName>
    <definedName name="Sexe28">'Prévisions'!$C$29</definedName>
    <definedName name="Sexe29">'Prévisions'!$C$30</definedName>
    <definedName name="Sexe3">'Prévisions'!$C$4</definedName>
    <definedName name="Sexe30">'Prévisions'!$C$31</definedName>
    <definedName name="Sexe31">'Prévisions'!$C$32</definedName>
    <definedName name="Sexe32">'Prévisions'!$C$33</definedName>
    <definedName name="Sexe33">'Prévisions'!$C$34</definedName>
    <definedName name="Sexe34">'Prévisions'!$C$35</definedName>
    <definedName name="Sexe35">'Prévisions'!$C$36</definedName>
    <definedName name="Sexe36">'Prévisions'!$C$37</definedName>
    <definedName name="Sexe37">'Prévisions'!$C$38</definedName>
    <definedName name="Sexe38">'Prévisions'!$C$39</definedName>
    <definedName name="Sexe39">'Prévisions'!$C$40</definedName>
    <definedName name="Sexe4">'Prévisions'!$C$5</definedName>
    <definedName name="Sexe40">'Prévisions'!$C$41</definedName>
    <definedName name="Sexe41">'Prévisions'!$C$42</definedName>
    <definedName name="Sexe42">'Prévisions'!$C$43</definedName>
    <definedName name="Sexe43">'Prévisions'!$C$44</definedName>
    <definedName name="Sexe44">'Prévisions'!$C$45</definedName>
    <definedName name="Sexe45">'Prévisions'!$C$46</definedName>
    <definedName name="Sexe46">'Prévisions'!$C$47</definedName>
    <definedName name="Sexe47">'Prévisions'!$C$48</definedName>
    <definedName name="Sexe48">'Prévisions'!$C$49</definedName>
    <definedName name="Sexe49">'Prévisions'!$C$50</definedName>
    <definedName name="Sexe5">'Prévisions'!$C$6</definedName>
    <definedName name="Sexe50">'Prévisions'!$C$51</definedName>
    <definedName name="Sexe51">'Prévisions'!$C$52</definedName>
    <definedName name="Sexe52">'Prévisions'!$C$53</definedName>
    <definedName name="Sexe53">'Prévisions'!$C$54</definedName>
    <definedName name="Sexe54">'Prévisions'!$C$55</definedName>
    <definedName name="Sexe55">'Prévisions'!$C$56</definedName>
    <definedName name="Sexe56">'Prévisions'!$C$57</definedName>
    <definedName name="Sexe57">'Prévisions'!$C$58</definedName>
    <definedName name="Sexe58">'Prévisions'!$C$59</definedName>
    <definedName name="Sexe59">'Prévisions'!$C$60</definedName>
    <definedName name="Sexe6">'Prévisions'!$C$7</definedName>
    <definedName name="Sexe60">'Prévisions'!$C$61</definedName>
    <definedName name="Sexe61">'Prévisions'!$C$62</definedName>
    <definedName name="Sexe62">'Prévisions'!$C$63</definedName>
    <definedName name="Sexe63">'Prévisions'!$C$64</definedName>
    <definedName name="Sexe64">'Prévisions'!$C$65</definedName>
    <definedName name="Sexe65">'Prévisions'!$C$66</definedName>
    <definedName name="Sexe66">'Prévisions'!$C$67</definedName>
    <definedName name="Sexe67">'Prévisions'!$C$68</definedName>
    <definedName name="Sexe68">'Prévisions'!$C$69</definedName>
    <definedName name="Sexe69">'Prévisions'!$C$70</definedName>
    <definedName name="Sexe7">'Prévisions'!$C$8</definedName>
    <definedName name="Sexe70">'Prévisions'!$C$71</definedName>
    <definedName name="Sexe71">'Prévisions'!$C$72</definedName>
    <definedName name="Sexe72">'Prévisions'!$C$73</definedName>
    <definedName name="Sexe73">'Prévisions'!$C$74</definedName>
    <definedName name="Sexe74">'Prévisions'!$C$75</definedName>
    <definedName name="Sexe75">'Prévisions'!$C$76</definedName>
    <definedName name="Sexe76">'Prévisions'!$C$77</definedName>
    <definedName name="Sexe77">'Prévisions'!$C$78</definedName>
    <definedName name="Sexe78">'Prévisions'!$C$79</definedName>
    <definedName name="Sexe79">'Prévisions'!$C$80</definedName>
    <definedName name="Sexe8">'Prévisions'!$C$9</definedName>
    <definedName name="Sexe80">'Prévisions'!$C$81</definedName>
    <definedName name="Sexe81">'Prévisions'!$C$82</definedName>
    <definedName name="Sexe82">'Prévisions'!$C$83</definedName>
    <definedName name="Sexe83">'Prévisions'!$C$84</definedName>
    <definedName name="Sexe84">'Prévisions'!$C$85</definedName>
    <definedName name="Sexe85">'Prévisions'!$C$86</definedName>
    <definedName name="Sexe86">'Prévisions'!$C$87</definedName>
    <definedName name="Sexe87">'Prévisions'!$C$88</definedName>
    <definedName name="Sexe88">'Prévisions'!$C$89</definedName>
    <definedName name="Sexe89">'Prévisions'!$C$90</definedName>
    <definedName name="Sexe9">'Prévisions'!$C$10</definedName>
    <definedName name="Sexe90">'Prévisions'!$C$91</definedName>
    <definedName name="Sexe91">'Prévisions'!$C$92</definedName>
    <definedName name="Sexe92">'Prévisions'!$C$93</definedName>
    <definedName name="Sexe93">'Prévisions'!$C$94</definedName>
    <definedName name="Sexe94">'Prévisions'!$C$95</definedName>
    <definedName name="Sexe95">'Prévisions'!$C$96</definedName>
    <definedName name="Sexe96">'Prévisions'!$C$97</definedName>
    <definedName name="Sexe97">'Prévisions'!$C$98</definedName>
    <definedName name="Sexe98">'Prévisions'!$C$99</definedName>
    <definedName name="Sexe99">'Prévisions'!$C$100</definedName>
    <definedName name="vmacible">'formules'!$B$1:$C$53</definedName>
  </definedNames>
  <calcPr fullCalcOnLoad="1"/>
</workbook>
</file>

<file path=xl/sharedStrings.xml><?xml version="1.0" encoding="utf-8"?>
<sst xmlns="http://schemas.openxmlformats.org/spreadsheetml/2006/main" count="29" uniqueCount="29">
  <si>
    <t>NOM</t>
  </si>
  <si>
    <t>Prénom</t>
  </si>
  <si>
    <t>Classe</t>
  </si>
  <si>
    <t>100</t>
  </si>
  <si>
    <t>300</t>
  </si>
  <si>
    <t>400</t>
  </si>
  <si>
    <t>% cible</t>
  </si>
  <si>
    <t>200</t>
  </si>
  <si>
    <t>500</t>
  </si>
  <si>
    <t>VMA</t>
  </si>
  <si>
    <t>Note de perf.  Théorique</t>
  </si>
  <si>
    <t>Sexe M ou F</t>
  </si>
  <si>
    <t>tps</t>
  </si>
  <si>
    <t>Note</t>
  </si>
  <si>
    <t>Tps</t>
  </si>
  <si>
    <t>note</t>
  </si>
  <si>
    <t>temps théorique au 500</t>
  </si>
  <si>
    <t>Vitesse théorique au 500</t>
  </si>
  <si>
    <t>F. MOUGIN - Lycée Blaise Pascal - Brie Comte Robert.</t>
  </si>
  <si>
    <t>Pour toute question : frederic.mougin@ac-creteil.fr</t>
  </si>
  <si>
    <t>Temps théorique au 3X500</t>
  </si>
  <si>
    <t>M</t>
  </si>
  <si>
    <t>F</t>
  </si>
  <si>
    <t>Barème de performance 3x500</t>
  </si>
  <si>
    <t>Bac GT &amp; Bac Pro</t>
  </si>
  <si>
    <t>Pourcentage cible</t>
  </si>
  <si>
    <t>VMA théo.</t>
  </si>
  <si>
    <t>Luc léger</t>
  </si>
  <si>
    <t>Ce tableau donne une estimation de la performance sur 3X500 en fonction de la vitesse atteinte lors d'un test de luc Léger en navette (20-20). Le calcul tient compte de la dérive du pourcentage de VMA en fonction du temps de course.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</si>
</sst>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&quot; km/h&quot;"/>
    <numFmt numFmtId="165" formatCode="[$-F400]h:mm:ss\ AM/PM"/>
    <numFmt numFmtId="166" formatCode="0.0"/>
    <numFmt numFmtId="167" formatCode="0.0&quot;/14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64" fontId="50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1" fontId="0" fillId="0" borderId="0" xfId="0" applyNumberFormat="1" applyBorder="1" applyAlignment="1" applyProtection="1">
      <alignment horizontal="center" vertical="center"/>
      <protection/>
    </xf>
    <xf numFmtId="47" fontId="50" fillId="0" borderId="10" xfId="0" applyNumberFormat="1" applyFont="1" applyBorder="1" applyAlignment="1" applyProtection="1">
      <alignment horizontal="center" vertical="center"/>
      <protection/>
    </xf>
    <xf numFmtId="164" fontId="50" fillId="0" borderId="10" xfId="0" applyNumberFormat="1" applyFont="1" applyBorder="1" applyAlignment="1" applyProtection="1">
      <alignment horizontal="center" vertical="center"/>
      <protection/>
    </xf>
    <xf numFmtId="47" fontId="48" fillId="0" borderId="11" xfId="0" applyNumberFormat="1" applyFont="1" applyBorder="1" applyAlignment="1" applyProtection="1">
      <alignment horizontal="center" vertical="center"/>
      <protection/>
    </xf>
    <xf numFmtId="2" fontId="50" fillId="0" borderId="10" xfId="0" applyNumberFormat="1" applyFont="1" applyBorder="1" applyAlignment="1" applyProtection="1">
      <alignment horizontal="center" vertical="center"/>
      <protection/>
    </xf>
    <xf numFmtId="47" fontId="48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2" fillId="0" borderId="16" xfId="0" applyFont="1" applyBorder="1" applyAlignment="1">
      <alignment/>
    </xf>
    <xf numFmtId="0" fontId="53" fillId="0" borderId="0" xfId="0" applyFont="1" applyAlignment="1">
      <alignment/>
    </xf>
    <xf numFmtId="0" fontId="51" fillId="10" borderId="17" xfId="0" applyFont="1" applyFill="1" applyBorder="1" applyAlignment="1">
      <alignment vertical="top" wrapText="1"/>
    </xf>
    <xf numFmtId="47" fontId="51" fillId="10" borderId="17" xfId="0" applyNumberFormat="1" applyFont="1" applyFill="1" applyBorder="1" applyAlignment="1">
      <alignment vertical="top" wrapText="1"/>
    </xf>
    <xf numFmtId="47" fontId="53" fillId="10" borderId="17" xfId="0" applyNumberFormat="1" applyFont="1" applyFill="1" applyBorder="1" applyAlignment="1">
      <alignment vertical="top" wrapText="1"/>
    </xf>
    <xf numFmtId="47" fontId="53" fillId="10" borderId="18" xfId="0" applyNumberFormat="1" applyFont="1" applyFill="1" applyBorder="1" applyAlignment="1">
      <alignment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1" fillId="0" borderId="12" xfId="0" applyFont="1" applyBorder="1" applyAlignment="1">
      <alignment vertical="top" wrapText="1"/>
    </xf>
    <xf numFmtId="0" fontId="51" fillId="0" borderId="21" xfId="0" applyFont="1" applyFill="1" applyBorder="1" applyAlignment="1">
      <alignment vertical="top" wrapText="1"/>
    </xf>
    <xf numFmtId="47" fontId="0" fillId="0" borderId="0" xfId="0" applyNumberFormat="1" applyAlignment="1">
      <alignment/>
    </xf>
    <xf numFmtId="0" fontId="53" fillId="0" borderId="22" xfId="0" applyFont="1" applyBorder="1" applyAlignment="1" applyProtection="1">
      <alignment vertical="center" shrinkToFit="1"/>
      <protection locked="0"/>
    </xf>
    <xf numFmtId="0" fontId="53" fillId="0" borderId="14" xfId="0" applyFont="1" applyBorder="1" applyAlignment="1" applyProtection="1">
      <alignment vertical="center" shrinkToFit="1"/>
      <protection locked="0"/>
    </xf>
    <xf numFmtId="0" fontId="53" fillId="0" borderId="14" xfId="0" applyFont="1" applyBorder="1" applyAlignment="1" applyProtection="1">
      <alignment horizontal="center" vertical="center" shrinkToFit="1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47" fontId="50" fillId="0" borderId="10" xfId="0" applyNumberFormat="1" applyFont="1" applyBorder="1" applyAlignment="1" applyProtection="1">
      <alignment horizontal="center" vertical="center"/>
      <protection/>
    </xf>
    <xf numFmtId="164" fontId="50" fillId="0" borderId="10" xfId="0" applyNumberFormat="1" applyFont="1" applyBorder="1" applyAlignment="1" applyProtection="1">
      <alignment horizontal="center" vertical="center"/>
      <protection/>
    </xf>
    <xf numFmtId="47" fontId="48" fillId="0" borderId="12" xfId="0" applyNumberFormat="1" applyFont="1" applyBorder="1" applyAlignment="1" applyProtection="1">
      <alignment horizontal="center" vertical="center"/>
      <protection/>
    </xf>
    <xf numFmtId="0" fontId="25" fillId="33" borderId="23" xfId="0" applyFont="1" applyFill="1" applyBorder="1" applyAlignment="1" applyProtection="1">
      <alignment vertical="center" shrinkToFit="1"/>
      <protection locked="0"/>
    </xf>
    <xf numFmtId="0" fontId="25" fillId="33" borderId="24" xfId="0" applyFont="1" applyFill="1" applyBorder="1" applyAlignment="1" applyProtection="1">
      <alignment vertical="center" shrinkToFit="1"/>
      <protection locked="0"/>
    </xf>
    <xf numFmtId="0" fontId="25" fillId="33" borderId="24" xfId="0" applyFont="1" applyFill="1" applyBorder="1" applyAlignment="1" applyProtection="1">
      <alignment horizontal="center" vertical="center" shrinkToFit="1"/>
      <protection locked="0"/>
    </xf>
    <xf numFmtId="0" fontId="26" fillId="33" borderId="24" xfId="0" applyFont="1" applyFill="1" applyBorder="1" applyAlignment="1" applyProtection="1">
      <alignment horizontal="center" vertical="center"/>
      <protection locked="0"/>
    </xf>
    <xf numFmtId="0" fontId="19" fillId="33" borderId="24" xfId="0" applyFont="1" applyFill="1" applyBorder="1" applyAlignment="1" applyProtection="1">
      <alignment horizontal="center" vertical="center" wrapText="1"/>
      <protection locked="0"/>
    </xf>
    <xf numFmtId="0" fontId="25" fillId="33" borderId="25" xfId="0" applyFont="1" applyFill="1" applyBorder="1" applyAlignment="1" applyProtection="1">
      <alignment horizontal="center" vertical="center" wrapText="1"/>
      <protection/>
    </xf>
    <xf numFmtId="164" fontId="27" fillId="33" borderId="26" xfId="0" applyNumberFormat="1" applyFont="1" applyFill="1" applyBorder="1" applyAlignment="1" applyProtection="1">
      <alignment horizontal="center" vertical="justify" wrapText="1"/>
      <protection/>
    </xf>
    <xf numFmtId="164" fontId="28" fillId="33" borderId="26" xfId="0" applyNumberFormat="1" applyFont="1" applyFill="1" applyBorder="1" applyAlignment="1" applyProtection="1">
      <alignment horizontal="center" vertical="justify" wrapText="1"/>
      <protection/>
    </xf>
    <xf numFmtId="0" fontId="27" fillId="33" borderId="27" xfId="0" applyFont="1" applyFill="1" applyBorder="1" applyAlignment="1" applyProtection="1">
      <alignment horizontal="center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0" fontId="53" fillId="0" borderId="29" xfId="0" applyFont="1" applyBorder="1" applyAlignment="1" applyProtection="1">
      <alignment vertical="center" shrinkToFit="1"/>
      <protection locked="0"/>
    </xf>
    <xf numFmtId="0" fontId="53" fillId="0" borderId="30" xfId="0" applyFont="1" applyBorder="1" applyAlignment="1" applyProtection="1">
      <alignment vertical="center" shrinkToFit="1"/>
      <protection locked="0"/>
    </xf>
    <xf numFmtId="0" fontId="53" fillId="0" borderId="30" xfId="0" applyFont="1" applyBorder="1" applyAlignment="1" applyProtection="1">
      <alignment horizontal="center" vertical="center" shrinkToFit="1"/>
      <protection locked="0"/>
    </xf>
    <xf numFmtId="0" fontId="54" fillId="0" borderId="30" xfId="0" applyFont="1" applyBorder="1" applyAlignment="1" applyProtection="1">
      <alignment horizontal="center" vertical="center"/>
      <protection locked="0"/>
    </xf>
    <xf numFmtId="47" fontId="48" fillId="0" borderId="31" xfId="0" applyNumberFormat="1" applyFont="1" applyBorder="1" applyAlignment="1" applyProtection="1">
      <alignment horizontal="center" vertical="center"/>
      <protection/>
    </xf>
    <xf numFmtId="0" fontId="0" fillId="5" borderId="19" xfId="0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167" fontId="56" fillId="0" borderId="32" xfId="0" applyNumberFormat="1" applyFont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horizontal="center" vertical="center"/>
      <protection/>
    </xf>
    <xf numFmtId="1" fontId="19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47" fontId="0" fillId="0" borderId="14" xfId="0" applyNumberFormat="1" applyBorder="1" applyAlignment="1" applyProtection="1">
      <alignment horizontal="center" vertical="center"/>
      <protection/>
    </xf>
    <xf numFmtId="47" fontId="0" fillId="0" borderId="19" xfId="0" applyNumberFormat="1" applyBorder="1" applyAlignment="1" applyProtection="1">
      <alignment horizontal="center" vertical="center"/>
      <protection/>
    </xf>
    <xf numFmtId="47" fontId="0" fillId="0" borderId="33" xfId="0" applyNumberFormat="1" applyBorder="1" applyAlignment="1" applyProtection="1">
      <alignment horizontal="center" vertical="center"/>
      <protection/>
    </xf>
    <xf numFmtId="47" fontId="0" fillId="0" borderId="16" xfId="0" applyNumberFormat="1" applyBorder="1" applyAlignment="1" applyProtection="1">
      <alignment horizontal="center" vertical="center"/>
      <protection/>
    </xf>
    <xf numFmtId="47" fontId="0" fillId="0" borderId="17" xfId="0" applyNumberFormat="1" applyBorder="1" applyAlignment="1" applyProtection="1">
      <alignment horizontal="center" vertical="center"/>
      <protection/>
    </xf>
    <xf numFmtId="47" fontId="0" fillId="0" borderId="11" xfId="0" applyNumberFormat="1" applyBorder="1" applyAlignment="1" applyProtection="1">
      <alignment horizontal="center" vertical="center"/>
      <protection/>
    </xf>
    <xf numFmtId="47" fontId="0" fillId="0" borderId="18" xfId="0" applyNumberFormat="1" applyBorder="1" applyAlignment="1" applyProtection="1">
      <alignment horizontal="center" vertical="center"/>
      <protection/>
    </xf>
    <xf numFmtId="47" fontId="0" fillId="0" borderId="34" xfId="0" applyNumberFormat="1" applyBorder="1" applyAlignment="1" applyProtection="1">
      <alignment horizontal="center" vertical="center"/>
      <protection/>
    </xf>
    <xf numFmtId="47" fontId="0" fillId="0" borderId="15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 locked="0"/>
    </xf>
    <xf numFmtId="0" fontId="53" fillId="0" borderId="0" xfId="0" applyFont="1" applyAlignment="1">
      <alignment vertical="center" shrinkToFit="1"/>
    </xf>
    <xf numFmtId="0" fontId="5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6" fillId="33" borderId="24" xfId="0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31" fillId="4" borderId="35" xfId="0" applyFont="1" applyFill="1" applyBorder="1" applyAlignment="1">
      <alignment horizontal="center" vertical="center"/>
    </xf>
    <xf numFmtId="0" fontId="31" fillId="4" borderId="36" xfId="0" applyFont="1" applyFill="1" applyBorder="1" applyAlignment="1">
      <alignment horizontal="center" vertical="center"/>
    </xf>
    <xf numFmtId="0" fontId="31" fillId="4" borderId="37" xfId="0" applyFont="1" applyFill="1" applyBorder="1" applyAlignment="1">
      <alignment horizontal="center" vertical="center"/>
    </xf>
    <xf numFmtId="0" fontId="39" fillId="4" borderId="35" xfId="44" applyFill="1" applyBorder="1" applyAlignment="1" applyProtection="1">
      <alignment horizontal="center" vertical="center"/>
      <protection locked="0"/>
    </xf>
    <xf numFmtId="0" fontId="39" fillId="4" borderId="36" xfId="44" applyFill="1" applyBorder="1" applyAlignment="1" applyProtection="1">
      <alignment horizontal="center" vertical="center"/>
      <protection locked="0"/>
    </xf>
    <xf numFmtId="0" fontId="39" fillId="4" borderId="37" xfId="44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3" fillId="4" borderId="38" xfId="0" applyFont="1" applyFill="1" applyBorder="1" applyAlignment="1">
      <alignment horizontal="justify" vertical="top" wrapText="1"/>
    </xf>
    <xf numFmtId="0" fontId="53" fillId="4" borderId="39" xfId="0" applyFont="1" applyFill="1" applyBorder="1" applyAlignment="1">
      <alignment horizontal="justify" vertical="top" wrapText="1"/>
    </xf>
    <xf numFmtId="0" fontId="53" fillId="4" borderId="40" xfId="0" applyFont="1" applyFill="1" applyBorder="1" applyAlignment="1">
      <alignment horizontal="justify" vertical="top" wrapText="1"/>
    </xf>
    <xf numFmtId="0" fontId="53" fillId="4" borderId="32" xfId="0" applyFont="1" applyFill="1" applyBorder="1" applyAlignment="1">
      <alignment horizontal="justify" vertical="top" wrapText="1"/>
    </xf>
    <xf numFmtId="0" fontId="53" fillId="4" borderId="0" xfId="0" applyFont="1" applyFill="1" applyBorder="1" applyAlignment="1">
      <alignment horizontal="justify" vertical="top" wrapText="1"/>
    </xf>
    <xf numFmtId="0" fontId="53" fillId="4" borderId="10" xfId="0" applyFont="1" applyFill="1" applyBorder="1" applyAlignment="1">
      <alignment horizontal="justify" vertical="top" wrapText="1"/>
    </xf>
    <xf numFmtId="0" fontId="53" fillId="4" borderId="41" xfId="0" applyFont="1" applyFill="1" applyBorder="1" applyAlignment="1">
      <alignment horizontal="justify" vertical="top" wrapText="1"/>
    </xf>
    <xf numFmtId="0" fontId="53" fillId="4" borderId="25" xfId="0" applyFont="1" applyFill="1" applyBorder="1" applyAlignment="1">
      <alignment horizontal="justify" vertical="top" wrapText="1"/>
    </xf>
    <xf numFmtId="0" fontId="53" fillId="4" borderId="26" xfId="0" applyFont="1" applyFill="1" applyBorder="1" applyAlignment="1">
      <alignment horizontal="justify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P100" comment="" totalsRowShown="0">
  <tableColumns count="16">
    <tableColumn id="1" name="NOM"/>
    <tableColumn id="2" name="Prénom"/>
    <tableColumn id="20" name="Sexe M ou F"/>
    <tableColumn id="4" name="Classe"/>
    <tableColumn id="3" name="Luc léger"/>
    <tableColumn id="5" name="VMA théo."/>
    <tableColumn id="17" name="% cible"/>
    <tableColumn id="12" name="temps théorique au 500"/>
    <tableColumn id="18" name="Vitesse théorique au 500"/>
    <tableColumn id="7" name="Temps théorique au 3X500"/>
    <tableColumn id="19" name="Note de perf.  Théorique"/>
    <tableColumn id="8" name="100"/>
    <tableColumn id="9" name="200"/>
    <tableColumn id="10" name="300"/>
    <tableColumn id="14" name="400"/>
    <tableColumn id="16" name="50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ederic.mougin@ac-creteil.fr?subject=Question%20concernant%20%22Une%20VMA%20quel%20temps%20au%203X500%22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U100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17.8515625" style="71" customWidth="1"/>
    <col min="2" max="2" width="10.00390625" style="71" customWidth="1"/>
    <col min="3" max="3" width="10.00390625" style="72" customWidth="1"/>
    <col min="4" max="5" width="5.57421875" style="74" customWidth="1"/>
    <col min="6" max="6" width="6.8515625" style="73" customWidth="1"/>
    <col min="7" max="7" width="6.8515625" style="1" customWidth="1"/>
    <col min="8" max="8" width="13.57421875" style="5" customWidth="1"/>
    <col min="9" max="9" width="12.421875" style="5" customWidth="1"/>
    <col min="10" max="10" width="12.57421875" style="1" customWidth="1"/>
    <col min="11" max="11" width="12.57421875" style="7" customWidth="1"/>
    <col min="12" max="16" width="9.421875" style="1" customWidth="1"/>
    <col min="17" max="17" width="10.8515625" style="4" customWidth="1"/>
    <col min="21" max="21" width="17.00390625" style="0" customWidth="1"/>
  </cols>
  <sheetData>
    <row r="1" spans="1:21" s="3" customFormat="1" ht="28.5" customHeight="1" thickBot="1">
      <c r="A1" s="36" t="s">
        <v>0</v>
      </c>
      <c r="B1" s="37" t="s">
        <v>1</v>
      </c>
      <c r="C1" s="38" t="s">
        <v>11</v>
      </c>
      <c r="D1" s="39" t="s">
        <v>2</v>
      </c>
      <c r="E1" s="75" t="s">
        <v>27</v>
      </c>
      <c r="F1" s="40" t="s">
        <v>26</v>
      </c>
      <c r="G1" s="41" t="s">
        <v>6</v>
      </c>
      <c r="H1" s="42" t="s">
        <v>16</v>
      </c>
      <c r="I1" s="43" t="s">
        <v>17</v>
      </c>
      <c r="J1" s="44" t="s">
        <v>20</v>
      </c>
      <c r="K1" s="45" t="s">
        <v>10</v>
      </c>
      <c r="L1" s="58" t="s">
        <v>3</v>
      </c>
      <c r="M1" s="59" t="s">
        <v>7</v>
      </c>
      <c r="N1" s="60" t="s">
        <v>4</v>
      </c>
      <c r="O1" s="60" t="s">
        <v>5</v>
      </c>
      <c r="P1" s="60" t="s">
        <v>8</v>
      </c>
      <c r="R1" s="77" t="s">
        <v>18</v>
      </c>
      <c r="S1" s="78"/>
      <c r="T1" s="78"/>
      <c r="U1" s="79"/>
    </row>
    <row r="2" spans="1:21" s="2" customFormat="1" ht="24" customHeight="1">
      <c r="A2" s="70"/>
      <c r="B2" s="70"/>
      <c r="C2" s="15"/>
      <c r="D2" s="15"/>
      <c r="E2" s="14"/>
      <c r="F2" s="76">
        <f aca="true" t="shared" si="0" ref="F2:F65">IF(E2="","",(E2*3/2)-4)</f>
      </c>
      <c r="G2" s="8" t="str">
        <f>IF(Prévisions!$F2="","VMA ?",LOOKUP(Prévisions!$F2,vmacible))</f>
        <v>VMA ?</v>
      </c>
      <c r="H2" s="9" t="str">
        <f>IF(Prévisions!$F2="","VMA ?",500/((Prévisions!$F2*(Prévisions!$G2/100))*24000))</f>
        <v>VMA ?</v>
      </c>
      <c r="I2" s="10" t="str">
        <f>IF(Prévisions!$F2="","VMA ?",Prévisions!$F2*(Prévisions!$G2/100))</f>
        <v>VMA ?</v>
      </c>
      <c r="J2" s="11" t="str">
        <f>IF(Prévisions!$F2="","VMA ?",Prévisions!$H2*3)</f>
        <v>VMA ?</v>
      </c>
      <c r="K2" s="57" t="str">
        <f>IF(Prévisions!$C2="","SEXE ?",IF(Prévisions!$C2="F",LOOKUP(Prévisions!$J2,barf),LOOKUP(Prévisions!$J2,barg)))</f>
        <v>SEXE ?</v>
      </c>
      <c r="L2" s="62" t="e">
        <f aca="true" t="shared" si="1" ref="L2:L33">H2/5</f>
        <v>#VALUE!</v>
      </c>
      <c r="M2" s="63" t="e">
        <f aca="true" t="shared" si="2" ref="M2:M33">H2/5*2</f>
        <v>#VALUE!</v>
      </c>
      <c r="N2" s="63" t="e">
        <f aca="true" t="shared" si="3" ref="N2:N33">H2/5*3</f>
        <v>#VALUE!</v>
      </c>
      <c r="O2" s="63" t="e">
        <f aca="true" t="shared" si="4" ref="O2:O33">$H2/5*4</f>
        <v>#VALUE!</v>
      </c>
      <c r="P2" s="64" t="e">
        <f aca="true" t="shared" si="5" ref="P2:P33">$H2/5*5</f>
        <v>#VALUE!</v>
      </c>
      <c r="R2" s="85" t="s">
        <v>28</v>
      </c>
      <c r="S2" s="86"/>
      <c r="T2" s="86"/>
      <c r="U2" s="87"/>
    </row>
    <row r="3" spans="1:21" s="2" customFormat="1" ht="24" customHeight="1">
      <c r="A3" s="70"/>
      <c r="B3" s="70"/>
      <c r="C3" s="15"/>
      <c r="D3" s="15"/>
      <c r="E3" s="15"/>
      <c r="F3" s="76">
        <f t="shared" si="0"/>
      </c>
      <c r="G3" s="8" t="str">
        <f>IF(Prévisions!$F3="","VMA ?",LOOKUP(Prévisions!$F3,vmacible))</f>
        <v>VMA ?</v>
      </c>
      <c r="H3" s="9" t="str">
        <f>IF(Prévisions!$F3="","VMA ?",500/((Prévisions!$F3*(Prévisions!$G3/100))*24000))</f>
        <v>VMA ?</v>
      </c>
      <c r="I3" s="10" t="str">
        <f>IF(Prévisions!$F3="","VMA ?",Prévisions!$F3*(Prévisions!$G3/100))</f>
        <v>VMA ?</v>
      </c>
      <c r="J3" s="11" t="str">
        <f>IF(Prévisions!$F3="","VMA ?",Prévisions!$H3*3)</f>
        <v>VMA ?</v>
      </c>
      <c r="K3" s="57" t="str">
        <f>IF(Prévisions!$C3="","SEXE ?",IF(Prévisions!$C3="F",LOOKUP(Prévisions!$J3,barf),LOOKUP(Prévisions!$J3,barg)))</f>
        <v>SEXE ?</v>
      </c>
      <c r="L3" s="65" t="e">
        <f t="shared" si="1"/>
        <v>#VALUE!</v>
      </c>
      <c r="M3" s="61" t="e">
        <f t="shared" si="2"/>
        <v>#VALUE!</v>
      </c>
      <c r="N3" s="61" t="e">
        <f t="shared" si="3"/>
        <v>#VALUE!</v>
      </c>
      <c r="O3" s="61" t="e">
        <f t="shared" si="4"/>
        <v>#VALUE!</v>
      </c>
      <c r="P3" s="66" t="e">
        <f t="shared" si="5"/>
        <v>#VALUE!</v>
      </c>
      <c r="R3" s="88"/>
      <c r="S3" s="89"/>
      <c r="T3" s="89"/>
      <c r="U3" s="90"/>
    </row>
    <row r="4" spans="1:21" s="2" customFormat="1" ht="24" customHeight="1" thickBot="1">
      <c r="A4" s="70"/>
      <c r="B4" s="70"/>
      <c r="C4" s="15"/>
      <c r="D4" s="15"/>
      <c r="E4" s="15"/>
      <c r="F4" s="76">
        <f t="shared" si="0"/>
      </c>
      <c r="G4" s="8" t="str">
        <f>IF(Prévisions!$F4="","VMA ?",LOOKUP(Prévisions!$F4,vmacible))</f>
        <v>VMA ?</v>
      </c>
      <c r="H4" s="9" t="str">
        <f>IF(Prévisions!$F4="","VMA ?",500/((Prévisions!$F4*(Prévisions!$G4/100))*24000))</f>
        <v>VMA ?</v>
      </c>
      <c r="I4" s="10" t="str">
        <f>IF(Prévisions!$F4="","VMA ?",Prévisions!$F4*(Prévisions!$G4/100))</f>
        <v>VMA ?</v>
      </c>
      <c r="J4" s="11" t="str">
        <f>IF(Prévisions!$F4="","VMA ?",Prévisions!$H4*3)</f>
        <v>VMA ?</v>
      </c>
      <c r="K4" s="57" t="str">
        <f>IF(Prévisions!$C4="","SEXE ?",IF(Prévisions!$C4="F",LOOKUP(Prévisions!$J4,barf),LOOKUP(Prévisions!$J4,barg)))</f>
        <v>SEXE ?</v>
      </c>
      <c r="L4" s="65" t="e">
        <f t="shared" si="1"/>
        <v>#VALUE!</v>
      </c>
      <c r="M4" s="61" t="e">
        <f t="shared" si="2"/>
        <v>#VALUE!</v>
      </c>
      <c r="N4" s="61" t="e">
        <f t="shared" si="3"/>
        <v>#VALUE!</v>
      </c>
      <c r="O4" s="61" t="e">
        <f t="shared" si="4"/>
        <v>#VALUE!</v>
      </c>
      <c r="P4" s="66" t="e">
        <f t="shared" si="5"/>
        <v>#VALUE!</v>
      </c>
      <c r="R4" s="91"/>
      <c r="S4" s="92"/>
      <c r="T4" s="92"/>
      <c r="U4" s="93"/>
    </row>
    <row r="5" spans="1:21" s="2" customFormat="1" ht="24" customHeight="1" thickBot="1">
      <c r="A5" s="70"/>
      <c r="B5" s="70"/>
      <c r="C5" s="15"/>
      <c r="D5" s="15"/>
      <c r="E5" s="15"/>
      <c r="F5" s="76">
        <f t="shared" si="0"/>
      </c>
      <c r="G5" s="8" t="str">
        <f>IF(Prévisions!$F5="","VMA ?",LOOKUP(Prévisions!$F5,vmacible))</f>
        <v>VMA ?</v>
      </c>
      <c r="H5" s="9" t="str">
        <f>IF(Prévisions!$F5="","VMA ?",500/((Prévisions!$F5*(Prévisions!$G5/100))*24000))</f>
        <v>VMA ?</v>
      </c>
      <c r="I5" s="10" t="str">
        <f>IF(Prévisions!$F5="","VMA ?",Prévisions!$F5*(Prévisions!$G5/100))</f>
        <v>VMA ?</v>
      </c>
      <c r="J5" s="11" t="str">
        <f>IF(Prévisions!$F5="","VMA ?",Prévisions!$H5*3)</f>
        <v>VMA ?</v>
      </c>
      <c r="K5" s="57" t="str">
        <f>IF(Prévisions!$C5="","SEXE ?",IF(Prévisions!$C5="F",LOOKUP(Prévisions!$J5,barf),LOOKUP(Prévisions!$J5,barg)))</f>
        <v>SEXE ?</v>
      </c>
      <c r="L5" s="65" t="e">
        <f t="shared" si="1"/>
        <v>#VALUE!</v>
      </c>
      <c r="M5" s="61" t="e">
        <f t="shared" si="2"/>
        <v>#VALUE!</v>
      </c>
      <c r="N5" s="61" t="e">
        <f t="shared" si="3"/>
        <v>#VALUE!</v>
      </c>
      <c r="O5" s="61" t="e">
        <f t="shared" si="4"/>
        <v>#VALUE!</v>
      </c>
      <c r="P5" s="66" t="e">
        <f t="shared" si="5"/>
        <v>#VALUE!</v>
      </c>
      <c r="R5" s="80" t="s">
        <v>19</v>
      </c>
      <c r="S5" s="81"/>
      <c r="T5" s="81"/>
      <c r="U5" s="82"/>
    </row>
    <row r="6" spans="1:16" s="2" customFormat="1" ht="24" customHeight="1">
      <c r="A6" s="70"/>
      <c r="B6" s="70"/>
      <c r="C6" s="15"/>
      <c r="D6" s="15"/>
      <c r="E6" s="15"/>
      <c r="F6" s="76">
        <f t="shared" si="0"/>
      </c>
      <c r="G6" s="8" t="str">
        <f>IF(Prévisions!$F6="","VMA ?",LOOKUP(Prévisions!$F6,vmacible))</f>
        <v>VMA ?</v>
      </c>
      <c r="H6" s="9" t="str">
        <f>IF(Prévisions!$F6="","VMA ?",500/((Prévisions!$F6*(Prévisions!$G6/100))*24000))</f>
        <v>VMA ?</v>
      </c>
      <c r="I6" s="10" t="str">
        <f>IF(Prévisions!$F6="","VMA ?",Prévisions!$F6*(Prévisions!$G6/100))</f>
        <v>VMA ?</v>
      </c>
      <c r="J6" s="11" t="str">
        <f>IF(Prévisions!$F6="","VMA ?",Prévisions!$H6*3)</f>
        <v>VMA ?</v>
      </c>
      <c r="K6" s="57" t="str">
        <f>IF(Prévisions!$C6="","SEXE ?",IF(Prévisions!$C6="F",LOOKUP(Prévisions!$J6,barf),LOOKUP(Prévisions!$J6,barg)))</f>
        <v>SEXE ?</v>
      </c>
      <c r="L6" s="65" t="e">
        <f t="shared" si="1"/>
        <v>#VALUE!</v>
      </c>
      <c r="M6" s="61" t="e">
        <f t="shared" si="2"/>
        <v>#VALUE!</v>
      </c>
      <c r="N6" s="61" t="e">
        <f t="shared" si="3"/>
        <v>#VALUE!</v>
      </c>
      <c r="O6" s="61" t="e">
        <f t="shared" si="4"/>
        <v>#VALUE!</v>
      </c>
      <c r="P6" s="66" t="e">
        <f t="shared" si="5"/>
        <v>#VALUE!</v>
      </c>
    </row>
    <row r="7" spans="1:16" s="2" customFormat="1" ht="24" customHeight="1">
      <c r="A7" s="70"/>
      <c r="B7" s="70"/>
      <c r="C7" s="15"/>
      <c r="D7" s="15"/>
      <c r="E7" s="15"/>
      <c r="F7" s="76">
        <f t="shared" si="0"/>
      </c>
      <c r="G7" s="8" t="str">
        <f>IF(Prévisions!$F7="","VMA ?",LOOKUP(Prévisions!$F7,vmacible))</f>
        <v>VMA ?</v>
      </c>
      <c r="H7" s="9" t="str">
        <f>IF(Prévisions!$F7="","VMA ?",500/((Prévisions!$F7*(Prévisions!$G7/100))*24000))</f>
        <v>VMA ?</v>
      </c>
      <c r="I7" s="10" t="str">
        <f>IF(Prévisions!$F7="","VMA ?",Prévisions!$F7*(Prévisions!$G7/100))</f>
        <v>VMA ?</v>
      </c>
      <c r="J7" s="11" t="str">
        <f>IF(Prévisions!$F7="","VMA ?",Prévisions!$H7*3)</f>
        <v>VMA ?</v>
      </c>
      <c r="K7" s="57" t="str">
        <f>IF(Prévisions!$C7="","SEXE ?",IF(Prévisions!$C7="F",LOOKUP(Prévisions!$J7,barf),LOOKUP(Prévisions!$J7,barg)))</f>
        <v>SEXE ?</v>
      </c>
      <c r="L7" s="65" t="e">
        <f t="shared" si="1"/>
        <v>#VALUE!</v>
      </c>
      <c r="M7" s="61" t="e">
        <f t="shared" si="2"/>
        <v>#VALUE!</v>
      </c>
      <c r="N7" s="61" t="e">
        <f t="shared" si="3"/>
        <v>#VALUE!</v>
      </c>
      <c r="O7" s="61" t="e">
        <f t="shared" si="4"/>
        <v>#VALUE!</v>
      </c>
      <c r="P7" s="66" t="e">
        <f t="shared" si="5"/>
        <v>#VALUE!</v>
      </c>
    </row>
    <row r="8" spans="1:16" s="2" customFormat="1" ht="24" customHeight="1">
      <c r="A8" s="70"/>
      <c r="B8" s="70"/>
      <c r="C8" s="15"/>
      <c r="D8" s="15"/>
      <c r="E8" s="15"/>
      <c r="F8" s="76">
        <f t="shared" si="0"/>
      </c>
      <c r="G8" s="8" t="str">
        <f>IF(Prévisions!$F8="","VMA ?",LOOKUP(Prévisions!$F8,vmacible))</f>
        <v>VMA ?</v>
      </c>
      <c r="H8" s="9" t="str">
        <f>IF(Prévisions!$F8="","VMA ?",500/((Prévisions!$F8*(Prévisions!$G8/100))*24000))</f>
        <v>VMA ?</v>
      </c>
      <c r="I8" s="10" t="str">
        <f>IF(Prévisions!$F8="","VMA ?",Prévisions!$F8*(Prévisions!$G8/100))</f>
        <v>VMA ?</v>
      </c>
      <c r="J8" s="11" t="str">
        <f>IF(Prévisions!$F8="","VMA ?",Prévisions!$H8*3)</f>
        <v>VMA ?</v>
      </c>
      <c r="K8" s="57" t="str">
        <f>IF(Prévisions!$C8="","SEXE ?",IF(Prévisions!$C8="F",LOOKUP(Prévisions!$J8,barf),LOOKUP(Prévisions!$J8,barg)))</f>
        <v>SEXE ?</v>
      </c>
      <c r="L8" s="65" t="e">
        <f t="shared" si="1"/>
        <v>#VALUE!</v>
      </c>
      <c r="M8" s="61" t="e">
        <f t="shared" si="2"/>
        <v>#VALUE!</v>
      </c>
      <c r="N8" s="61" t="e">
        <f t="shared" si="3"/>
        <v>#VALUE!</v>
      </c>
      <c r="O8" s="61" t="e">
        <f t="shared" si="4"/>
        <v>#VALUE!</v>
      </c>
      <c r="P8" s="66" t="e">
        <f t="shared" si="5"/>
        <v>#VALUE!</v>
      </c>
    </row>
    <row r="9" spans="1:16" s="2" customFormat="1" ht="24" customHeight="1">
      <c r="A9" s="70"/>
      <c r="B9" s="70"/>
      <c r="C9" s="15"/>
      <c r="D9" s="15"/>
      <c r="E9" s="15"/>
      <c r="F9" s="76">
        <f t="shared" si="0"/>
      </c>
      <c r="G9" s="8" t="str">
        <f>IF(Prévisions!$F9="","VMA ?",LOOKUP(Prévisions!$F9,vmacible))</f>
        <v>VMA ?</v>
      </c>
      <c r="H9" s="9" t="str">
        <f>IF(Prévisions!$F9="","VMA ?",500/((Prévisions!$F9*(Prévisions!$G9/100))*24000))</f>
        <v>VMA ?</v>
      </c>
      <c r="I9" s="10" t="str">
        <f>IF(Prévisions!$F9="","VMA ?",Prévisions!$F9*(Prévisions!$G9/100))</f>
        <v>VMA ?</v>
      </c>
      <c r="J9" s="11" t="str">
        <f>IF(Prévisions!$F9="","VMA ?",Prévisions!$H9*3)</f>
        <v>VMA ?</v>
      </c>
      <c r="K9" s="57" t="str">
        <f>IF(Prévisions!$C9="","SEXE ?",IF(Prévisions!$C9="F",LOOKUP(Prévisions!$J9,barf),LOOKUP(Prévisions!$J9,barg)))</f>
        <v>SEXE ?</v>
      </c>
      <c r="L9" s="65" t="e">
        <f t="shared" si="1"/>
        <v>#VALUE!</v>
      </c>
      <c r="M9" s="61" t="e">
        <f t="shared" si="2"/>
        <v>#VALUE!</v>
      </c>
      <c r="N9" s="61" t="e">
        <f t="shared" si="3"/>
        <v>#VALUE!</v>
      </c>
      <c r="O9" s="61" t="e">
        <f t="shared" si="4"/>
        <v>#VALUE!</v>
      </c>
      <c r="P9" s="66" t="e">
        <f t="shared" si="5"/>
        <v>#VALUE!</v>
      </c>
    </row>
    <row r="10" spans="1:16" s="2" customFormat="1" ht="24" customHeight="1">
      <c r="A10" s="70"/>
      <c r="B10" s="70"/>
      <c r="C10" s="15"/>
      <c r="D10" s="15"/>
      <c r="E10" s="15"/>
      <c r="F10" s="76">
        <f t="shared" si="0"/>
      </c>
      <c r="G10" s="8" t="str">
        <f>IF(Prévisions!$F10="","VMA ?",LOOKUP(Prévisions!$F10,vmacible))</f>
        <v>VMA ?</v>
      </c>
      <c r="H10" s="33" t="str">
        <f>IF(Prévisions!$F10="","VMA ?",500/((Prévisions!$F10*(Prévisions!$G10/100))*24000))</f>
        <v>VMA ?</v>
      </c>
      <c r="I10" s="34" t="str">
        <f>IF(Prévisions!$F10="","VMA ?",Prévisions!$F10*(Prévisions!$G10/100))</f>
        <v>VMA ?</v>
      </c>
      <c r="J10" s="35" t="str">
        <f>IF(Prévisions!$F10="","VMA ?",Prévisions!$H10*3)</f>
        <v>VMA ?</v>
      </c>
      <c r="K10" s="57" t="str">
        <f>IF(Prévisions!$C10="","SEXE ?",IF(Prévisions!$C10="F",LOOKUP(Prévisions!$J10,barf),LOOKUP(Prévisions!$J10,barg)))</f>
        <v>SEXE ?</v>
      </c>
      <c r="L10" s="65" t="e">
        <f t="shared" si="1"/>
        <v>#VALUE!</v>
      </c>
      <c r="M10" s="61" t="e">
        <f t="shared" si="2"/>
        <v>#VALUE!</v>
      </c>
      <c r="N10" s="61" t="e">
        <f t="shared" si="3"/>
        <v>#VALUE!</v>
      </c>
      <c r="O10" s="61" t="e">
        <f t="shared" si="4"/>
        <v>#VALUE!</v>
      </c>
      <c r="P10" s="66" t="e">
        <f t="shared" si="5"/>
        <v>#VALUE!</v>
      </c>
    </row>
    <row r="11" spans="1:16" s="2" customFormat="1" ht="24" customHeight="1">
      <c r="A11" s="70"/>
      <c r="B11" s="70"/>
      <c r="C11" s="15"/>
      <c r="D11" s="15"/>
      <c r="E11" s="15"/>
      <c r="F11" s="76">
        <f t="shared" si="0"/>
      </c>
      <c r="G11" s="8" t="str">
        <f>IF(Prévisions!$F11="","VMA ?",LOOKUP(Prévisions!$F11,vmacible))</f>
        <v>VMA ?</v>
      </c>
      <c r="H11" s="33" t="str">
        <f>IF(Prévisions!$F11="","VMA ?",500/((Prévisions!$F11*(Prévisions!$G11/100))*24000))</f>
        <v>VMA ?</v>
      </c>
      <c r="I11" s="34" t="str">
        <f>IF(Prévisions!$F11="","VMA ?",Prévisions!$F11*(Prévisions!$G11/100))</f>
        <v>VMA ?</v>
      </c>
      <c r="J11" s="35" t="str">
        <f>IF(Prévisions!$F11="","VMA ?",Prévisions!$H11*3)</f>
        <v>VMA ?</v>
      </c>
      <c r="K11" s="57" t="str">
        <f>IF(Prévisions!$C11="","SEXE ?",IF(Prévisions!$C11="F",LOOKUP(Prévisions!$J11,barf),LOOKUP(Prévisions!$J11,barg)))</f>
        <v>SEXE ?</v>
      </c>
      <c r="L11" s="65" t="e">
        <f t="shared" si="1"/>
        <v>#VALUE!</v>
      </c>
      <c r="M11" s="61" t="e">
        <f t="shared" si="2"/>
        <v>#VALUE!</v>
      </c>
      <c r="N11" s="61" t="e">
        <f t="shared" si="3"/>
        <v>#VALUE!</v>
      </c>
      <c r="O11" s="61" t="e">
        <f t="shared" si="4"/>
        <v>#VALUE!</v>
      </c>
      <c r="P11" s="66" t="e">
        <f t="shared" si="5"/>
        <v>#VALUE!</v>
      </c>
    </row>
    <row r="12" spans="1:16" s="2" customFormat="1" ht="24" customHeight="1">
      <c r="A12" s="70"/>
      <c r="B12" s="70"/>
      <c r="C12" s="15"/>
      <c r="D12" s="15"/>
      <c r="E12" s="15"/>
      <c r="F12" s="76">
        <f t="shared" si="0"/>
      </c>
      <c r="G12" s="8" t="str">
        <f>IF(Prévisions!$F12="","VMA ?",LOOKUP(Prévisions!$F12,vmacible))</f>
        <v>VMA ?</v>
      </c>
      <c r="H12" s="33" t="str">
        <f>IF(Prévisions!$F12="","VMA ?",500/((Prévisions!$F12*(Prévisions!$G12/100))*24000))</f>
        <v>VMA ?</v>
      </c>
      <c r="I12" s="34" t="str">
        <f>IF(Prévisions!$F12="","VMA ?",Prévisions!$F12*(Prévisions!$G12/100))</f>
        <v>VMA ?</v>
      </c>
      <c r="J12" s="35" t="str">
        <f>IF(Prévisions!$F12="","VMA ?",Prévisions!$H12*3)</f>
        <v>VMA ?</v>
      </c>
      <c r="K12" s="57" t="str">
        <f>IF(Prévisions!$C12="","SEXE ?",IF(Prévisions!$C12="F",LOOKUP(Prévisions!$J12,barf),LOOKUP(Prévisions!$J12,barg)))</f>
        <v>SEXE ?</v>
      </c>
      <c r="L12" s="65" t="e">
        <f t="shared" si="1"/>
        <v>#VALUE!</v>
      </c>
      <c r="M12" s="61" t="e">
        <f t="shared" si="2"/>
        <v>#VALUE!</v>
      </c>
      <c r="N12" s="61" t="e">
        <f t="shared" si="3"/>
        <v>#VALUE!</v>
      </c>
      <c r="O12" s="61" t="e">
        <f t="shared" si="4"/>
        <v>#VALUE!</v>
      </c>
      <c r="P12" s="66" t="e">
        <f t="shared" si="5"/>
        <v>#VALUE!</v>
      </c>
    </row>
    <row r="13" spans="1:16" s="2" customFormat="1" ht="24" customHeight="1">
      <c r="A13" s="70"/>
      <c r="B13" s="70"/>
      <c r="C13" s="15"/>
      <c r="D13" s="15"/>
      <c r="E13" s="15"/>
      <c r="F13" s="76">
        <f t="shared" si="0"/>
      </c>
      <c r="G13" s="8" t="str">
        <f>IF(Prévisions!$F13="","VMA ?",LOOKUP(Prévisions!$F13,vmacible))</f>
        <v>VMA ?</v>
      </c>
      <c r="H13" s="33" t="str">
        <f>IF(Prévisions!$F13="","VMA ?",500/((Prévisions!$F13*(Prévisions!$G13/100))*24000))</f>
        <v>VMA ?</v>
      </c>
      <c r="I13" s="34" t="str">
        <f>IF(Prévisions!$F13="","VMA ?",Prévisions!$F13*(Prévisions!$G13/100))</f>
        <v>VMA ?</v>
      </c>
      <c r="J13" s="35" t="str">
        <f>IF(Prévisions!$F13="","VMA ?",Prévisions!$H13*3)</f>
        <v>VMA ?</v>
      </c>
      <c r="K13" s="57" t="str">
        <f>IF(Prévisions!$C13="","SEXE ?",IF(Prévisions!$C13="F",LOOKUP(Prévisions!$J13,barf),LOOKUP(Prévisions!$J13,barg)))</f>
        <v>SEXE ?</v>
      </c>
      <c r="L13" s="65" t="e">
        <f t="shared" si="1"/>
        <v>#VALUE!</v>
      </c>
      <c r="M13" s="61" t="e">
        <f t="shared" si="2"/>
        <v>#VALUE!</v>
      </c>
      <c r="N13" s="61" t="e">
        <f t="shared" si="3"/>
        <v>#VALUE!</v>
      </c>
      <c r="O13" s="61" t="e">
        <f t="shared" si="4"/>
        <v>#VALUE!</v>
      </c>
      <c r="P13" s="66" t="e">
        <f t="shared" si="5"/>
        <v>#VALUE!</v>
      </c>
    </row>
    <row r="14" spans="1:16" s="2" customFormat="1" ht="24" customHeight="1">
      <c r="A14" s="70"/>
      <c r="B14" s="70"/>
      <c r="C14" s="15"/>
      <c r="D14" s="15"/>
      <c r="E14" s="15"/>
      <c r="F14" s="76">
        <f t="shared" si="0"/>
      </c>
      <c r="G14" s="8" t="str">
        <f>IF(Prévisions!$F14="","VMA ?",LOOKUP(Prévisions!$F14,vmacible))</f>
        <v>VMA ?</v>
      </c>
      <c r="H14" s="33" t="str">
        <f>IF(Prévisions!$F14="","VMA ?",500/((Prévisions!$F14*(Prévisions!$G14/100))*24000))</f>
        <v>VMA ?</v>
      </c>
      <c r="I14" s="34" t="str">
        <f>IF(Prévisions!$F14="","VMA ?",Prévisions!$F14*(Prévisions!$G14/100))</f>
        <v>VMA ?</v>
      </c>
      <c r="J14" s="35" t="str">
        <f>IF(Prévisions!$F14="","VMA ?",Prévisions!$H14*3)</f>
        <v>VMA ?</v>
      </c>
      <c r="K14" s="57" t="str">
        <f>IF(Prévisions!$C14="","SEXE ?",IF(Prévisions!$C14="F",LOOKUP(Prévisions!$J14,barf),LOOKUP(Prévisions!$J14,barg)))</f>
        <v>SEXE ?</v>
      </c>
      <c r="L14" s="65" t="e">
        <f t="shared" si="1"/>
        <v>#VALUE!</v>
      </c>
      <c r="M14" s="61" t="e">
        <f t="shared" si="2"/>
        <v>#VALUE!</v>
      </c>
      <c r="N14" s="61" t="e">
        <f t="shared" si="3"/>
        <v>#VALUE!</v>
      </c>
      <c r="O14" s="61" t="e">
        <f t="shared" si="4"/>
        <v>#VALUE!</v>
      </c>
      <c r="P14" s="66" t="e">
        <f t="shared" si="5"/>
        <v>#VALUE!</v>
      </c>
    </row>
    <row r="15" spans="1:16" s="2" customFormat="1" ht="24" customHeight="1">
      <c r="A15" s="70"/>
      <c r="B15" s="70"/>
      <c r="C15" s="15"/>
      <c r="D15" s="15"/>
      <c r="E15" s="15"/>
      <c r="F15" s="76">
        <f t="shared" si="0"/>
      </c>
      <c r="G15" s="8" t="str">
        <f>IF(Prévisions!$F15="","VMA ?",LOOKUP(Prévisions!$F15,vmacible))</f>
        <v>VMA ?</v>
      </c>
      <c r="H15" s="33" t="str">
        <f>IF(Prévisions!$F15="","VMA ?",500/((Prévisions!$F15*(Prévisions!$G15/100))*24000))</f>
        <v>VMA ?</v>
      </c>
      <c r="I15" s="34" t="str">
        <f>IF(Prévisions!$F15="","VMA ?",Prévisions!$F15*(Prévisions!$G15/100))</f>
        <v>VMA ?</v>
      </c>
      <c r="J15" s="35" t="str">
        <f>IF(Prévisions!$F15="","VMA ?",Prévisions!$H15*3)</f>
        <v>VMA ?</v>
      </c>
      <c r="K15" s="57" t="str">
        <f>IF(Prévisions!$C15="","SEXE ?",IF(Prévisions!$C15="F",LOOKUP(Prévisions!$J15,barf),LOOKUP(Prévisions!$J15,barg)))</f>
        <v>SEXE ?</v>
      </c>
      <c r="L15" s="65" t="e">
        <f t="shared" si="1"/>
        <v>#VALUE!</v>
      </c>
      <c r="M15" s="61" t="e">
        <f t="shared" si="2"/>
        <v>#VALUE!</v>
      </c>
      <c r="N15" s="61" t="e">
        <f t="shared" si="3"/>
        <v>#VALUE!</v>
      </c>
      <c r="O15" s="61" t="e">
        <f t="shared" si="4"/>
        <v>#VALUE!</v>
      </c>
      <c r="P15" s="66" t="e">
        <f t="shared" si="5"/>
        <v>#VALUE!</v>
      </c>
    </row>
    <row r="16" spans="1:16" s="2" customFormat="1" ht="24" customHeight="1">
      <c r="A16" s="70"/>
      <c r="B16" s="70"/>
      <c r="C16" s="15"/>
      <c r="D16" s="15"/>
      <c r="E16" s="15"/>
      <c r="F16" s="76">
        <f t="shared" si="0"/>
      </c>
      <c r="G16" s="8" t="str">
        <f>IF(Prévisions!$F16="","VMA ?",LOOKUP(Prévisions!$F16,vmacible))</f>
        <v>VMA ?</v>
      </c>
      <c r="H16" s="33" t="str">
        <f>IF(Prévisions!$F16="","VMA ?",500/((Prévisions!$F16*(Prévisions!$G16/100))*24000))</f>
        <v>VMA ?</v>
      </c>
      <c r="I16" s="34" t="str">
        <f>IF(Prévisions!$F16="","VMA ?",Prévisions!$F16*(Prévisions!$G16/100))</f>
        <v>VMA ?</v>
      </c>
      <c r="J16" s="35" t="str">
        <f>IF(Prévisions!$F16="","VMA ?",Prévisions!$H16*3)</f>
        <v>VMA ?</v>
      </c>
      <c r="K16" s="57" t="str">
        <f>IF(Prévisions!$C16="","SEXE ?",IF(Prévisions!$C16="F",LOOKUP(Prévisions!$J16,barf),LOOKUP(Prévisions!$J16,barg)))</f>
        <v>SEXE ?</v>
      </c>
      <c r="L16" s="65" t="e">
        <f t="shared" si="1"/>
        <v>#VALUE!</v>
      </c>
      <c r="M16" s="61" t="e">
        <f t="shared" si="2"/>
        <v>#VALUE!</v>
      </c>
      <c r="N16" s="61" t="e">
        <f t="shared" si="3"/>
        <v>#VALUE!</v>
      </c>
      <c r="O16" s="61" t="e">
        <f t="shared" si="4"/>
        <v>#VALUE!</v>
      </c>
      <c r="P16" s="66" t="e">
        <f t="shared" si="5"/>
        <v>#VALUE!</v>
      </c>
    </row>
    <row r="17" spans="1:16" s="2" customFormat="1" ht="24" customHeight="1">
      <c r="A17" s="70"/>
      <c r="B17" s="70"/>
      <c r="C17" s="15"/>
      <c r="D17" s="15"/>
      <c r="E17" s="15"/>
      <c r="F17" s="76">
        <f t="shared" si="0"/>
      </c>
      <c r="G17" s="8" t="str">
        <f>IF(Prévisions!$F17="","VMA ?",LOOKUP(Prévisions!$F17,vmacible))</f>
        <v>VMA ?</v>
      </c>
      <c r="H17" s="33" t="str">
        <f>IF(Prévisions!$F17="","VMA ?",500/((Prévisions!$F17*(Prévisions!$G17/100))*24000))</f>
        <v>VMA ?</v>
      </c>
      <c r="I17" s="34" t="str">
        <f>IF(Prévisions!$F17="","VMA ?",Prévisions!$F17*(Prévisions!$G17/100))</f>
        <v>VMA ?</v>
      </c>
      <c r="J17" s="35" t="str">
        <f>IF(Prévisions!$F17="","VMA ?",Prévisions!$H17*3)</f>
        <v>VMA ?</v>
      </c>
      <c r="K17" s="57" t="str">
        <f>IF(Prévisions!$C17="","SEXE ?",IF(Prévisions!$C17="F",LOOKUP(Prévisions!$J17,barf),LOOKUP(Prévisions!$J17,barg)))</f>
        <v>SEXE ?</v>
      </c>
      <c r="L17" s="65" t="e">
        <f t="shared" si="1"/>
        <v>#VALUE!</v>
      </c>
      <c r="M17" s="61" t="e">
        <f t="shared" si="2"/>
        <v>#VALUE!</v>
      </c>
      <c r="N17" s="61" t="e">
        <f t="shared" si="3"/>
        <v>#VALUE!</v>
      </c>
      <c r="O17" s="61" t="e">
        <f t="shared" si="4"/>
        <v>#VALUE!</v>
      </c>
      <c r="P17" s="66" t="e">
        <f t="shared" si="5"/>
        <v>#VALUE!</v>
      </c>
    </row>
    <row r="18" spans="1:16" s="2" customFormat="1" ht="24" customHeight="1">
      <c r="A18" s="70"/>
      <c r="B18" s="70"/>
      <c r="C18" s="15"/>
      <c r="D18" s="15"/>
      <c r="E18" s="15"/>
      <c r="F18" s="76">
        <f t="shared" si="0"/>
      </c>
      <c r="G18" s="8" t="str">
        <f>IF(Prévisions!$F18="","VMA ?",LOOKUP(Prévisions!$F18,vmacible))</f>
        <v>VMA ?</v>
      </c>
      <c r="H18" s="33" t="str">
        <f>IF(Prévisions!$F18="","VMA ?",500/((Prévisions!$F18*(Prévisions!$G18/100))*24000))</f>
        <v>VMA ?</v>
      </c>
      <c r="I18" s="34" t="str">
        <f>IF(Prévisions!$F18="","VMA ?",Prévisions!$F18*(Prévisions!$G18/100))</f>
        <v>VMA ?</v>
      </c>
      <c r="J18" s="35" t="str">
        <f>IF(Prévisions!$F18="","VMA ?",Prévisions!$H18*3)</f>
        <v>VMA ?</v>
      </c>
      <c r="K18" s="57" t="str">
        <f>IF(Prévisions!$C18="","SEXE ?",IF(Prévisions!$C18="F",LOOKUP(Prévisions!$J18,barf),LOOKUP(Prévisions!$J18,barg)))</f>
        <v>SEXE ?</v>
      </c>
      <c r="L18" s="65" t="e">
        <f t="shared" si="1"/>
        <v>#VALUE!</v>
      </c>
      <c r="M18" s="61" t="e">
        <f t="shared" si="2"/>
        <v>#VALUE!</v>
      </c>
      <c r="N18" s="61" t="e">
        <f t="shared" si="3"/>
        <v>#VALUE!</v>
      </c>
      <c r="O18" s="61" t="e">
        <f t="shared" si="4"/>
        <v>#VALUE!</v>
      </c>
      <c r="P18" s="66" t="e">
        <f t="shared" si="5"/>
        <v>#VALUE!</v>
      </c>
    </row>
    <row r="19" spans="1:16" s="2" customFormat="1" ht="24" customHeight="1">
      <c r="A19" s="70"/>
      <c r="B19" s="70"/>
      <c r="C19" s="15"/>
      <c r="D19" s="15"/>
      <c r="E19" s="15"/>
      <c r="F19" s="76">
        <f t="shared" si="0"/>
      </c>
      <c r="G19" s="8" t="str">
        <f>IF(Prévisions!$F19="","VMA ?",LOOKUP(Prévisions!$F19,vmacible))</f>
        <v>VMA ?</v>
      </c>
      <c r="H19" s="33" t="str">
        <f>IF(Prévisions!$F19="","VMA ?",500/((Prévisions!$F19*(Prévisions!$G19/100))*24000))</f>
        <v>VMA ?</v>
      </c>
      <c r="I19" s="34" t="str">
        <f>IF(Prévisions!$F19="","VMA ?",Prévisions!$F19*(Prévisions!$G19/100))</f>
        <v>VMA ?</v>
      </c>
      <c r="J19" s="35" t="str">
        <f>IF(Prévisions!$F19="","VMA ?",Prévisions!$H19*3)</f>
        <v>VMA ?</v>
      </c>
      <c r="K19" s="57" t="str">
        <f>IF(Prévisions!$C19="","SEXE ?",IF(Prévisions!$C19="F",LOOKUP(Prévisions!$J19,barf),LOOKUP(Prévisions!$J19,barg)))</f>
        <v>SEXE ?</v>
      </c>
      <c r="L19" s="65" t="e">
        <f t="shared" si="1"/>
        <v>#VALUE!</v>
      </c>
      <c r="M19" s="61" t="e">
        <f t="shared" si="2"/>
        <v>#VALUE!</v>
      </c>
      <c r="N19" s="61" t="e">
        <f t="shared" si="3"/>
        <v>#VALUE!</v>
      </c>
      <c r="O19" s="61" t="e">
        <f t="shared" si="4"/>
        <v>#VALUE!</v>
      </c>
      <c r="P19" s="66" t="e">
        <f t="shared" si="5"/>
        <v>#VALUE!</v>
      </c>
    </row>
    <row r="20" spans="1:16" s="2" customFormat="1" ht="24" customHeight="1">
      <c r="A20" s="70"/>
      <c r="B20" s="70"/>
      <c r="C20" s="15"/>
      <c r="D20" s="15"/>
      <c r="E20" s="15"/>
      <c r="F20" s="76">
        <f t="shared" si="0"/>
      </c>
      <c r="G20" s="8" t="str">
        <f>IF(Prévisions!$F20="","VMA ?",LOOKUP(Prévisions!$F20,vmacible))</f>
        <v>VMA ?</v>
      </c>
      <c r="H20" s="33" t="str">
        <f>IF(Prévisions!$F20="","VMA ?",500/((Prévisions!$F20*(Prévisions!$G20/100))*24000))</f>
        <v>VMA ?</v>
      </c>
      <c r="I20" s="34" t="str">
        <f>IF(Prévisions!$F20="","VMA ?",Prévisions!$F20*(Prévisions!$G20/100))</f>
        <v>VMA ?</v>
      </c>
      <c r="J20" s="35" t="str">
        <f>IF(Prévisions!$F20="","VMA ?",Prévisions!$H20*3)</f>
        <v>VMA ?</v>
      </c>
      <c r="K20" s="57" t="str">
        <f>IF(Prévisions!$C20="","SEXE ?",IF(Prévisions!$C20="F",LOOKUP(Prévisions!$J20,barf),LOOKUP(Prévisions!$J20,barg)))</f>
        <v>SEXE ?</v>
      </c>
      <c r="L20" s="65" t="e">
        <f t="shared" si="1"/>
        <v>#VALUE!</v>
      </c>
      <c r="M20" s="61" t="e">
        <f t="shared" si="2"/>
        <v>#VALUE!</v>
      </c>
      <c r="N20" s="61" t="e">
        <f t="shared" si="3"/>
        <v>#VALUE!</v>
      </c>
      <c r="O20" s="61" t="e">
        <f t="shared" si="4"/>
        <v>#VALUE!</v>
      </c>
      <c r="P20" s="66" t="e">
        <f t="shared" si="5"/>
        <v>#VALUE!</v>
      </c>
    </row>
    <row r="21" spans="1:16" s="2" customFormat="1" ht="24" customHeight="1">
      <c r="A21" s="29"/>
      <c r="B21" s="30"/>
      <c r="C21" s="31"/>
      <c r="D21" s="32"/>
      <c r="E21" s="32"/>
      <c r="F21" s="76">
        <f t="shared" si="0"/>
      </c>
      <c r="G21" s="8" t="str">
        <f>IF(Prévisions!$F21="","VMA ?",LOOKUP(Prévisions!$F21,vmacible))</f>
        <v>VMA ?</v>
      </c>
      <c r="H21" s="33" t="str">
        <f>IF(Prévisions!$F21="","VMA ?",500/((Prévisions!$F21*(Prévisions!$G21/100))*24000))</f>
        <v>VMA ?</v>
      </c>
      <c r="I21" s="34" t="str">
        <f>IF(Prévisions!$F21="","VMA ?",Prévisions!$F21*(Prévisions!$G21/100))</f>
        <v>VMA ?</v>
      </c>
      <c r="J21" s="35" t="str">
        <f>IF(Prévisions!$F21="","VMA ?",Prévisions!$H21*3)</f>
        <v>VMA ?</v>
      </c>
      <c r="K21" s="57" t="str">
        <f>IF(Prévisions!$C21="","SEXE ?",IF(Prévisions!$C21="F",LOOKUP(Prévisions!$J21,barf),LOOKUP(Prévisions!$J21,barg)))</f>
        <v>SEXE ?</v>
      </c>
      <c r="L21" s="65" t="e">
        <f t="shared" si="1"/>
        <v>#VALUE!</v>
      </c>
      <c r="M21" s="61" t="e">
        <f t="shared" si="2"/>
        <v>#VALUE!</v>
      </c>
      <c r="N21" s="61" t="e">
        <f t="shared" si="3"/>
        <v>#VALUE!</v>
      </c>
      <c r="O21" s="61" t="e">
        <f t="shared" si="4"/>
        <v>#VALUE!</v>
      </c>
      <c r="P21" s="66" t="e">
        <f t="shared" si="5"/>
        <v>#VALUE!</v>
      </c>
    </row>
    <row r="22" spans="1:16" s="2" customFormat="1" ht="24" customHeight="1">
      <c r="A22" s="29"/>
      <c r="B22" s="30"/>
      <c r="C22" s="31"/>
      <c r="D22" s="32"/>
      <c r="E22" s="32"/>
      <c r="F22" s="76">
        <f t="shared" si="0"/>
      </c>
      <c r="G22" s="8" t="str">
        <f>IF(Prévisions!$F22="","VMA ?",LOOKUP(Prévisions!$F22,vmacible))</f>
        <v>VMA ?</v>
      </c>
      <c r="H22" s="33" t="str">
        <f>IF(Prévisions!$F22="","VMA ?",500/((Prévisions!$F22*(Prévisions!$G22/100))*24000))</f>
        <v>VMA ?</v>
      </c>
      <c r="I22" s="34" t="str">
        <f>IF(Prévisions!$F22="","VMA ?",Prévisions!$F22*(Prévisions!$G22/100))</f>
        <v>VMA ?</v>
      </c>
      <c r="J22" s="35" t="str">
        <f>IF(Prévisions!$F22="","VMA ?",Prévisions!$H22*3)</f>
        <v>VMA ?</v>
      </c>
      <c r="K22" s="57" t="str">
        <f>IF(Prévisions!$C22="","SEXE ?",IF(Prévisions!$C22="F",LOOKUP(Prévisions!$J22,barf),LOOKUP(Prévisions!$J22,barg)))</f>
        <v>SEXE ?</v>
      </c>
      <c r="L22" s="65" t="e">
        <f t="shared" si="1"/>
        <v>#VALUE!</v>
      </c>
      <c r="M22" s="61" t="e">
        <f t="shared" si="2"/>
        <v>#VALUE!</v>
      </c>
      <c r="N22" s="61" t="e">
        <f t="shared" si="3"/>
        <v>#VALUE!</v>
      </c>
      <c r="O22" s="61" t="e">
        <f t="shared" si="4"/>
        <v>#VALUE!</v>
      </c>
      <c r="P22" s="66" t="e">
        <f t="shared" si="5"/>
        <v>#VALUE!</v>
      </c>
    </row>
    <row r="23" spans="1:16" s="2" customFormat="1" ht="24" customHeight="1">
      <c r="A23" s="29"/>
      <c r="B23" s="30"/>
      <c r="C23" s="31"/>
      <c r="D23" s="32"/>
      <c r="E23" s="32"/>
      <c r="F23" s="76">
        <f t="shared" si="0"/>
      </c>
      <c r="G23" s="8" t="str">
        <f>IF(Prévisions!$F23="","VMA ?",LOOKUP(Prévisions!$F23,vmacible))</f>
        <v>VMA ?</v>
      </c>
      <c r="H23" s="33" t="str">
        <f>IF(Prévisions!$F23="","VMA ?",500/((Prévisions!$F23*(Prévisions!$G23/100))*24000))</f>
        <v>VMA ?</v>
      </c>
      <c r="I23" s="34" t="str">
        <f>IF(Prévisions!$F23="","VMA ?",Prévisions!$F23*(Prévisions!$G23/100))</f>
        <v>VMA ?</v>
      </c>
      <c r="J23" s="35" t="str">
        <f>IF(Prévisions!$F23="","VMA ?",Prévisions!$H23*3)</f>
        <v>VMA ?</v>
      </c>
      <c r="K23" s="57" t="str">
        <f>IF(Prévisions!$C23="","SEXE ?",IF(Prévisions!$C23="F",LOOKUP(Prévisions!$J23,barf),LOOKUP(Prévisions!$J23,barg)))</f>
        <v>SEXE ?</v>
      </c>
      <c r="L23" s="65" t="e">
        <f t="shared" si="1"/>
        <v>#VALUE!</v>
      </c>
      <c r="M23" s="61" t="e">
        <f t="shared" si="2"/>
        <v>#VALUE!</v>
      </c>
      <c r="N23" s="61" t="e">
        <f t="shared" si="3"/>
        <v>#VALUE!</v>
      </c>
      <c r="O23" s="61" t="e">
        <f t="shared" si="4"/>
        <v>#VALUE!</v>
      </c>
      <c r="P23" s="66" t="e">
        <f t="shared" si="5"/>
        <v>#VALUE!</v>
      </c>
    </row>
    <row r="24" spans="1:16" s="2" customFormat="1" ht="24" customHeight="1">
      <c r="A24" s="29"/>
      <c r="B24" s="30"/>
      <c r="C24" s="31"/>
      <c r="D24" s="32"/>
      <c r="E24" s="32"/>
      <c r="F24" s="76">
        <f t="shared" si="0"/>
      </c>
      <c r="G24" s="8" t="str">
        <f>IF(Prévisions!$F24="","VMA ?",LOOKUP(Prévisions!$F24,vmacible))</f>
        <v>VMA ?</v>
      </c>
      <c r="H24" s="33" t="str">
        <f>IF(Prévisions!$F24="","VMA ?",500/((Prévisions!$F24*(Prévisions!$G24/100))*24000))</f>
        <v>VMA ?</v>
      </c>
      <c r="I24" s="34" t="str">
        <f>IF(Prévisions!$F24="","VMA ?",Prévisions!$F24*(Prévisions!$G24/100))</f>
        <v>VMA ?</v>
      </c>
      <c r="J24" s="35" t="str">
        <f>IF(Prévisions!$F24="","VMA ?",Prévisions!$H24*3)</f>
        <v>VMA ?</v>
      </c>
      <c r="K24" s="57" t="str">
        <f>IF(Prévisions!$C24="","SEXE ?",IF(Prévisions!$C24="F",LOOKUP(Prévisions!$J24,barf),LOOKUP(Prévisions!$J24,barg)))</f>
        <v>SEXE ?</v>
      </c>
      <c r="L24" s="65" t="e">
        <f t="shared" si="1"/>
        <v>#VALUE!</v>
      </c>
      <c r="M24" s="61" t="e">
        <f t="shared" si="2"/>
        <v>#VALUE!</v>
      </c>
      <c r="N24" s="61" t="e">
        <f t="shared" si="3"/>
        <v>#VALUE!</v>
      </c>
      <c r="O24" s="61" t="e">
        <f t="shared" si="4"/>
        <v>#VALUE!</v>
      </c>
      <c r="P24" s="66" t="e">
        <f t="shared" si="5"/>
        <v>#VALUE!</v>
      </c>
    </row>
    <row r="25" spans="1:16" s="2" customFormat="1" ht="24" customHeight="1">
      <c r="A25" s="29"/>
      <c r="B25" s="30"/>
      <c r="C25" s="31"/>
      <c r="D25" s="32"/>
      <c r="E25" s="32"/>
      <c r="F25" s="76">
        <f t="shared" si="0"/>
      </c>
      <c r="G25" s="8" t="str">
        <f>IF(Prévisions!$F25="","VMA ?",LOOKUP(Prévisions!$F25,vmacible))</f>
        <v>VMA ?</v>
      </c>
      <c r="H25" s="33" t="str">
        <f>IF(Prévisions!$F25="","VMA ?",500/((Prévisions!$F25*(Prévisions!$G25/100))*24000))</f>
        <v>VMA ?</v>
      </c>
      <c r="I25" s="34" t="str">
        <f>IF(Prévisions!$F25="","VMA ?",Prévisions!$F25*(Prévisions!$G25/100))</f>
        <v>VMA ?</v>
      </c>
      <c r="J25" s="35" t="str">
        <f>IF(Prévisions!$F25="","VMA ?",Prévisions!$H25*3)</f>
        <v>VMA ?</v>
      </c>
      <c r="K25" s="57" t="str">
        <f>IF(Prévisions!$C25="","SEXE ?",IF(Prévisions!$C25="F",LOOKUP(Prévisions!$J25,barf),LOOKUP(Prévisions!$J25,barg)))</f>
        <v>SEXE ?</v>
      </c>
      <c r="L25" s="65" t="e">
        <f t="shared" si="1"/>
        <v>#VALUE!</v>
      </c>
      <c r="M25" s="61" t="e">
        <f t="shared" si="2"/>
        <v>#VALUE!</v>
      </c>
      <c r="N25" s="61" t="e">
        <f t="shared" si="3"/>
        <v>#VALUE!</v>
      </c>
      <c r="O25" s="61" t="e">
        <f t="shared" si="4"/>
        <v>#VALUE!</v>
      </c>
      <c r="P25" s="66" t="e">
        <f t="shared" si="5"/>
        <v>#VALUE!</v>
      </c>
    </row>
    <row r="26" spans="1:16" s="2" customFormat="1" ht="24" customHeight="1">
      <c r="A26" s="29"/>
      <c r="B26" s="30"/>
      <c r="C26" s="31"/>
      <c r="D26" s="32"/>
      <c r="E26" s="32"/>
      <c r="F26" s="76">
        <f t="shared" si="0"/>
      </c>
      <c r="G26" s="8" t="str">
        <f>IF(Prévisions!$F26="","VMA ?",LOOKUP(Prévisions!$F26,vmacible))</f>
        <v>VMA ?</v>
      </c>
      <c r="H26" s="33" t="str">
        <f>IF(Prévisions!$F26="","VMA ?",500/((Prévisions!$F26*(Prévisions!$G26/100))*24000))</f>
        <v>VMA ?</v>
      </c>
      <c r="I26" s="34" t="str">
        <f>IF(Prévisions!$F26="","VMA ?",Prévisions!$F26*(Prévisions!$G26/100))</f>
        <v>VMA ?</v>
      </c>
      <c r="J26" s="35" t="str">
        <f>IF(Prévisions!$F26="","VMA ?",Prévisions!$H26*3)</f>
        <v>VMA ?</v>
      </c>
      <c r="K26" s="57" t="str">
        <f>IF(Prévisions!$C26="","SEXE ?",IF(Prévisions!$C26="F",LOOKUP(Prévisions!$J26,barf),LOOKUP(Prévisions!$J26,barg)))</f>
        <v>SEXE ?</v>
      </c>
      <c r="L26" s="65" t="e">
        <f t="shared" si="1"/>
        <v>#VALUE!</v>
      </c>
      <c r="M26" s="61" t="e">
        <f t="shared" si="2"/>
        <v>#VALUE!</v>
      </c>
      <c r="N26" s="61" t="e">
        <f t="shared" si="3"/>
        <v>#VALUE!</v>
      </c>
      <c r="O26" s="61" t="e">
        <f t="shared" si="4"/>
        <v>#VALUE!</v>
      </c>
      <c r="P26" s="66" t="e">
        <f t="shared" si="5"/>
        <v>#VALUE!</v>
      </c>
    </row>
    <row r="27" spans="1:16" s="2" customFormat="1" ht="24" customHeight="1">
      <c r="A27" s="29"/>
      <c r="B27" s="30"/>
      <c r="C27" s="31"/>
      <c r="D27" s="32"/>
      <c r="E27" s="32"/>
      <c r="F27" s="76">
        <f t="shared" si="0"/>
      </c>
      <c r="G27" s="8" t="str">
        <f>IF(Prévisions!$F27="","VMA ?",LOOKUP(Prévisions!$F27,vmacible))</f>
        <v>VMA ?</v>
      </c>
      <c r="H27" s="33" t="str">
        <f>IF(Prévisions!$F27="","VMA ?",500/((Prévisions!$F27*(Prévisions!$G27/100))*24000))</f>
        <v>VMA ?</v>
      </c>
      <c r="I27" s="34" t="str">
        <f>IF(Prévisions!$F27="","VMA ?",Prévisions!$F27*(Prévisions!$G27/100))</f>
        <v>VMA ?</v>
      </c>
      <c r="J27" s="35" t="str">
        <f>IF(Prévisions!$F27="","VMA ?",Prévisions!$H27*3)</f>
        <v>VMA ?</v>
      </c>
      <c r="K27" s="57" t="str">
        <f>IF(Prévisions!$C27="","SEXE ?",IF(Prévisions!$C27="F",LOOKUP(Prévisions!$J27,barf),LOOKUP(Prévisions!$J27,barg)))</f>
        <v>SEXE ?</v>
      </c>
      <c r="L27" s="65" t="e">
        <f t="shared" si="1"/>
        <v>#VALUE!</v>
      </c>
      <c r="M27" s="61" t="e">
        <f t="shared" si="2"/>
        <v>#VALUE!</v>
      </c>
      <c r="N27" s="61" t="e">
        <f t="shared" si="3"/>
        <v>#VALUE!</v>
      </c>
      <c r="O27" s="61" t="e">
        <f t="shared" si="4"/>
        <v>#VALUE!</v>
      </c>
      <c r="P27" s="66" t="e">
        <f t="shared" si="5"/>
        <v>#VALUE!</v>
      </c>
    </row>
    <row r="28" spans="1:16" s="2" customFormat="1" ht="24" customHeight="1">
      <c r="A28" s="29"/>
      <c r="B28" s="30"/>
      <c r="C28" s="31"/>
      <c r="D28" s="32"/>
      <c r="E28" s="32"/>
      <c r="F28" s="76">
        <f t="shared" si="0"/>
      </c>
      <c r="G28" s="8" t="str">
        <f>IF(Prévisions!$F28="","VMA ?",LOOKUP(Prévisions!$F28,vmacible))</f>
        <v>VMA ?</v>
      </c>
      <c r="H28" s="33" t="str">
        <f>IF(Prévisions!$F28="","VMA ?",500/((Prévisions!$F28*(Prévisions!$G28/100))*24000))</f>
        <v>VMA ?</v>
      </c>
      <c r="I28" s="34" t="str">
        <f>IF(Prévisions!$F28="","VMA ?",Prévisions!$F28*(Prévisions!$G28/100))</f>
        <v>VMA ?</v>
      </c>
      <c r="J28" s="35" t="str">
        <f>IF(Prévisions!$F28="","VMA ?",Prévisions!$H28*3)</f>
        <v>VMA ?</v>
      </c>
      <c r="K28" s="57" t="str">
        <f>IF(Prévisions!$C28="","SEXE ?",IF(Prévisions!$C28="F",LOOKUP(Prévisions!$J28,barf),LOOKUP(Prévisions!$J28,barg)))</f>
        <v>SEXE ?</v>
      </c>
      <c r="L28" s="65" t="e">
        <f t="shared" si="1"/>
        <v>#VALUE!</v>
      </c>
      <c r="M28" s="61" t="e">
        <f t="shared" si="2"/>
        <v>#VALUE!</v>
      </c>
      <c r="N28" s="61" t="e">
        <f t="shared" si="3"/>
        <v>#VALUE!</v>
      </c>
      <c r="O28" s="61" t="e">
        <f t="shared" si="4"/>
        <v>#VALUE!</v>
      </c>
      <c r="P28" s="66" t="e">
        <f t="shared" si="5"/>
        <v>#VALUE!</v>
      </c>
    </row>
    <row r="29" spans="1:16" s="2" customFormat="1" ht="24" customHeight="1">
      <c r="A29" s="29"/>
      <c r="B29" s="30"/>
      <c r="C29" s="31"/>
      <c r="D29" s="32"/>
      <c r="E29" s="32"/>
      <c r="F29" s="76">
        <f t="shared" si="0"/>
      </c>
      <c r="G29" s="8" t="str">
        <f>IF(Prévisions!$F29="","VMA ?",LOOKUP(Prévisions!$F29,vmacible))</f>
        <v>VMA ?</v>
      </c>
      <c r="H29" s="33" t="str">
        <f>IF(Prévisions!$F29="","VMA ?",500/((Prévisions!$F29*(Prévisions!$G29/100))*24000))</f>
        <v>VMA ?</v>
      </c>
      <c r="I29" s="34" t="str">
        <f>IF(Prévisions!$F29="","VMA ?",Prévisions!$F29*(Prévisions!$G29/100))</f>
        <v>VMA ?</v>
      </c>
      <c r="J29" s="35" t="str">
        <f>IF(Prévisions!$F29="","VMA ?",Prévisions!$H29*3)</f>
        <v>VMA ?</v>
      </c>
      <c r="K29" s="57" t="str">
        <f>IF(Prévisions!$C29="","SEXE ?",IF(Prévisions!$C29="F",LOOKUP(Prévisions!$J29,barf),LOOKUP(Prévisions!$J29,barg)))</f>
        <v>SEXE ?</v>
      </c>
      <c r="L29" s="65" t="e">
        <f t="shared" si="1"/>
        <v>#VALUE!</v>
      </c>
      <c r="M29" s="61" t="e">
        <f t="shared" si="2"/>
        <v>#VALUE!</v>
      </c>
      <c r="N29" s="61" t="e">
        <f t="shared" si="3"/>
        <v>#VALUE!</v>
      </c>
      <c r="O29" s="61" t="e">
        <f t="shared" si="4"/>
        <v>#VALUE!</v>
      </c>
      <c r="P29" s="66" t="e">
        <f t="shared" si="5"/>
        <v>#VALUE!</v>
      </c>
    </row>
    <row r="30" spans="1:16" s="2" customFormat="1" ht="24" customHeight="1">
      <c r="A30" s="29"/>
      <c r="B30" s="30"/>
      <c r="C30" s="31"/>
      <c r="D30" s="32"/>
      <c r="E30" s="32"/>
      <c r="F30" s="76">
        <f t="shared" si="0"/>
      </c>
      <c r="G30" s="8" t="str">
        <f>IF(Prévisions!$F30="","VMA ?",LOOKUP(Prévisions!$F30,vmacible))</f>
        <v>VMA ?</v>
      </c>
      <c r="H30" s="33" t="str">
        <f>IF(Prévisions!$F30="","VMA ?",500/((Prévisions!$F30*(Prévisions!$G30/100))*24000))</f>
        <v>VMA ?</v>
      </c>
      <c r="I30" s="34" t="str">
        <f>IF(Prévisions!$F30="","VMA ?",Prévisions!$F30*(Prévisions!$G30/100))</f>
        <v>VMA ?</v>
      </c>
      <c r="J30" s="35" t="str">
        <f>IF(Prévisions!$F30="","VMA ?",Prévisions!$H30*3)</f>
        <v>VMA ?</v>
      </c>
      <c r="K30" s="57" t="str">
        <f>IF(Prévisions!$C30="","SEXE ?",IF(Prévisions!$C30="F",LOOKUP(Prévisions!$J30,barf),LOOKUP(Prévisions!$J30,barg)))</f>
        <v>SEXE ?</v>
      </c>
      <c r="L30" s="65" t="e">
        <f t="shared" si="1"/>
        <v>#VALUE!</v>
      </c>
      <c r="M30" s="61" t="e">
        <f t="shared" si="2"/>
        <v>#VALUE!</v>
      </c>
      <c r="N30" s="61" t="e">
        <f t="shared" si="3"/>
        <v>#VALUE!</v>
      </c>
      <c r="O30" s="61" t="e">
        <f t="shared" si="4"/>
        <v>#VALUE!</v>
      </c>
      <c r="P30" s="66" t="e">
        <f t="shared" si="5"/>
        <v>#VALUE!</v>
      </c>
    </row>
    <row r="31" spans="1:16" s="2" customFormat="1" ht="24" customHeight="1">
      <c r="A31" s="29"/>
      <c r="B31" s="30"/>
      <c r="C31" s="31"/>
      <c r="D31" s="32"/>
      <c r="E31" s="32"/>
      <c r="F31" s="76">
        <f t="shared" si="0"/>
      </c>
      <c r="G31" s="8" t="str">
        <f>IF(Prévisions!$F31="","VMA ?",LOOKUP(Prévisions!$F31,vmacible))</f>
        <v>VMA ?</v>
      </c>
      <c r="H31" s="33" t="str">
        <f>IF(Prévisions!$F31="","VMA ?",500/((Prévisions!$F31*(Prévisions!$G31/100))*24000))</f>
        <v>VMA ?</v>
      </c>
      <c r="I31" s="34" t="str">
        <f>IF(Prévisions!$F31="","VMA ?",Prévisions!$F31*(Prévisions!$G31/100))</f>
        <v>VMA ?</v>
      </c>
      <c r="J31" s="35" t="str">
        <f>IF(Prévisions!$F31="","VMA ?",Prévisions!$H31*3)</f>
        <v>VMA ?</v>
      </c>
      <c r="K31" s="57" t="str">
        <f>IF(Prévisions!$C31="","SEXE ?",IF(Prévisions!$C31="F",LOOKUP(Prévisions!$J31,barf),LOOKUP(Prévisions!$J31,barg)))</f>
        <v>SEXE ?</v>
      </c>
      <c r="L31" s="65" t="e">
        <f t="shared" si="1"/>
        <v>#VALUE!</v>
      </c>
      <c r="M31" s="61" t="e">
        <f t="shared" si="2"/>
        <v>#VALUE!</v>
      </c>
      <c r="N31" s="61" t="e">
        <f t="shared" si="3"/>
        <v>#VALUE!</v>
      </c>
      <c r="O31" s="61" t="e">
        <f t="shared" si="4"/>
        <v>#VALUE!</v>
      </c>
      <c r="P31" s="66" t="e">
        <f t="shared" si="5"/>
        <v>#VALUE!</v>
      </c>
    </row>
    <row r="32" spans="1:16" s="2" customFormat="1" ht="24" customHeight="1">
      <c r="A32" s="29"/>
      <c r="B32" s="30"/>
      <c r="C32" s="31"/>
      <c r="D32" s="32"/>
      <c r="E32" s="32"/>
      <c r="F32" s="76">
        <f t="shared" si="0"/>
      </c>
      <c r="G32" s="8" t="str">
        <f>IF(Prévisions!$F32="","VMA ?",LOOKUP(Prévisions!$F32,vmacible))</f>
        <v>VMA ?</v>
      </c>
      <c r="H32" s="33" t="str">
        <f>IF(Prévisions!$F32="","VMA ?",500/((Prévisions!$F32*(Prévisions!$G32/100))*24000))</f>
        <v>VMA ?</v>
      </c>
      <c r="I32" s="34" t="str">
        <f>IF(Prévisions!$F32="","VMA ?",Prévisions!$F32*(Prévisions!$G32/100))</f>
        <v>VMA ?</v>
      </c>
      <c r="J32" s="35" t="str">
        <f>IF(Prévisions!$F32="","VMA ?",Prévisions!$H32*3)</f>
        <v>VMA ?</v>
      </c>
      <c r="K32" s="57" t="str">
        <f>IF(Prévisions!$C32="","SEXE ?",IF(Prévisions!$C32="F",LOOKUP(Prévisions!$J32,barf),LOOKUP(Prévisions!$J32,barg)))</f>
        <v>SEXE ?</v>
      </c>
      <c r="L32" s="65" t="e">
        <f t="shared" si="1"/>
        <v>#VALUE!</v>
      </c>
      <c r="M32" s="61" t="e">
        <f t="shared" si="2"/>
        <v>#VALUE!</v>
      </c>
      <c r="N32" s="61" t="e">
        <f t="shared" si="3"/>
        <v>#VALUE!</v>
      </c>
      <c r="O32" s="61" t="e">
        <f t="shared" si="4"/>
        <v>#VALUE!</v>
      </c>
      <c r="P32" s="66" t="e">
        <f t="shared" si="5"/>
        <v>#VALUE!</v>
      </c>
    </row>
    <row r="33" spans="1:16" s="2" customFormat="1" ht="24" customHeight="1">
      <c r="A33" s="29"/>
      <c r="B33" s="30"/>
      <c r="C33" s="31"/>
      <c r="D33" s="32"/>
      <c r="E33" s="32"/>
      <c r="F33" s="76">
        <f t="shared" si="0"/>
      </c>
      <c r="G33" s="8" t="str">
        <f>IF(Prévisions!$F33="","VMA ?",LOOKUP(Prévisions!$F33,vmacible))</f>
        <v>VMA ?</v>
      </c>
      <c r="H33" s="33" t="str">
        <f>IF(Prévisions!$F33="","VMA ?",500/((Prévisions!$F33*(Prévisions!$G33/100))*24000))</f>
        <v>VMA ?</v>
      </c>
      <c r="I33" s="34" t="str">
        <f>IF(Prévisions!$F33="","VMA ?",Prévisions!$F33*(Prévisions!$G33/100))</f>
        <v>VMA ?</v>
      </c>
      <c r="J33" s="35" t="str">
        <f>IF(Prévisions!$F33="","VMA ?",Prévisions!$H33*3)</f>
        <v>VMA ?</v>
      </c>
      <c r="K33" s="57" t="str">
        <f>IF(Prévisions!$C33="","SEXE ?",IF(Prévisions!$C33="F",LOOKUP(Prévisions!$J33,barf),LOOKUP(Prévisions!$J33,barg)))</f>
        <v>SEXE ?</v>
      </c>
      <c r="L33" s="65" t="e">
        <f t="shared" si="1"/>
        <v>#VALUE!</v>
      </c>
      <c r="M33" s="61" t="e">
        <f t="shared" si="2"/>
        <v>#VALUE!</v>
      </c>
      <c r="N33" s="61" t="e">
        <f t="shared" si="3"/>
        <v>#VALUE!</v>
      </c>
      <c r="O33" s="61" t="e">
        <f t="shared" si="4"/>
        <v>#VALUE!</v>
      </c>
      <c r="P33" s="66" t="e">
        <f t="shared" si="5"/>
        <v>#VALUE!</v>
      </c>
    </row>
    <row r="34" spans="1:16" s="2" customFormat="1" ht="24" customHeight="1">
      <c r="A34" s="29"/>
      <c r="B34" s="30"/>
      <c r="C34" s="31"/>
      <c r="D34" s="32"/>
      <c r="E34" s="32"/>
      <c r="F34" s="76">
        <f t="shared" si="0"/>
      </c>
      <c r="G34" s="8" t="str">
        <f>IF(Prévisions!$F34="","VMA ?",LOOKUP(Prévisions!$F34,vmacible))</f>
        <v>VMA ?</v>
      </c>
      <c r="H34" s="33" t="str">
        <f>IF(Prévisions!$F34="","VMA ?",500/((Prévisions!$F34*(Prévisions!$G34/100))*24000))</f>
        <v>VMA ?</v>
      </c>
      <c r="I34" s="34" t="str">
        <f>IF(Prévisions!$F34="","VMA ?",Prévisions!$F34*(Prévisions!$G34/100))</f>
        <v>VMA ?</v>
      </c>
      <c r="J34" s="35" t="str">
        <f>IF(Prévisions!$F34="","VMA ?",Prévisions!$H34*3)</f>
        <v>VMA ?</v>
      </c>
      <c r="K34" s="57" t="str">
        <f>IF(Prévisions!$C34="","SEXE ?",IF(Prévisions!$C34="F",LOOKUP(Prévisions!$J34,barf),LOOKUP(Prévisions!$J34,barg)))</f>
        <v>SEXE ?</v>
      </c>
      <c r="L34" s="65" t="e">
        <f aca="true" t="shared" si="6" ref="L34:L65">H34/5</f>
        <v>#VALUE!</v>
      </c>
      <c r="M34" s="61" t="e">
        <f aca="true" t="shared" si="7" ref="M34:M65">H34/5*2</f>
        <v>#VALUE!</v>
      </c>
      <c r="N34" s="61" t="e">
        <f aca="true" t="shared" si="8" ref="N34:N65">H34/5*3</f>
        <v>#VALUE!</v>
      </c>
      <c r="O34" s="61" t="e">
        <f aca="true" t="shared" si="9" ref="O34:O65">$H34/5*4</f>
        <v>#VALUE!</v>
      </c>
      <c r="P34" s="66" t="e">
        <f aca="true" t="shared" si="10" ref="P34:P65">$H34/5*5</f>
        <v>#VALUE!</v>
      </c>
    </row>
    <row r="35" spans="1:16" s="2" customFormat="1" ht="24" customHeight="1">
      <c r="A35" s="29"/>
      <c r="B35" s="30"/>
      <c r="C35" s="31"/>
      <c r="D35" s="32"/>
      <c r="E35" s="32"/>
      <c r="F35" s="76">
        <f t="shared" si="0"/>
      </c>
      <c r="G35" s="8" t="str">
        <f>IF(Prévisions!$F35="","VMA ?",LOOKUP(Prévisions!$F35,vmacible))</f>
        <v>VMA ?</v>
      </c>
      <c r="H35" s="33" t="str">
        <f>IF(Prévisions!$F35="","VMA ?",500/((Prévisions!$F35*(Prévisions!$G35/100))*24000))</f>
        <v>VMA ?</v>
      </c>
      <c r="I35" s="34" t="str">
        <f>IF(Prévisions!$F35="","VMA ?",Prévisions!$F35*(Prévisions!$G35/100))</f>
        <v>VMA ?</v>
      </c>
      <c r="J35" s="35" t="str">
        <f>IF(Prévisions!$F35="","VMA ?",Prévisions!$H35*3)</f>
        <v>VMA ?</v>
      </c>
      <c r="K35" s="57" t="str">
        <f>IF(Prévisions!$C35="","SEXE ?",IF(Prévisions!$C35="F",LOOKUP(Prévisions!$J35,barf),LOOKUP(Prévisions!$J35,barg)))</f>
        <v>SEXE ?</v>
      </c>
      <c r="L35" s="65" t="e">
        <f t="shared" si="6"/>
        <v>#VALUE!</v>
      </c>
      <c r="M35" s="61" t="e">
        <f t="shared" si="7"/>
        <v>#VALUE!</v>
      </c>
      <c r="N35" s="61" t="e">
        <f t="shared" si="8"/>
        <v>#VALUE!</v>
      </c>
      <c r="O35" s="61" t="e">
        <f t="shared" si="9"/>
        <v>#VALUE!</v>
      </c>
      <c r="P35" s="66" t="e">
        <f t="shared" si="10"/>
        <v>#VALUE!</v>
      </c>
    </row>
    <row r="36" spans="1:16" s="2" customFormat="1" ht="24" customHeight="1">
      <c r="A36" s="29"/>
      <c r="B36" s="30"/>
      <c r="C36" s="31"/>
      <c r="D36" s="32"/>
      <c r="E36" s="32"/>
      <c r="F36" s="76">
        <f t="shared" si="0"/>
      </c>
      <c r="G36" s="8" t="str">
        <f>IF(Prévisions!$F36="","VMA ?",LOOKUP(Prévisions!$F36,vmacible))</f>
        <v>VMA ?</v>
      </c>
      <c r="H36" s="33" t="str">
        <f>IF(Prévisions!$F36="","VMA ?",500/((Prévisions!$F36*(Prévisions!$G36/100))*24000))</f>
        <v>VMA ?</v>
      </c>
      <c r="I36" s="34" t="str">
        <f>IF(Prévisions!$F36="","VMA ?",Prévisions!$F36*(Prévisions!$G36/100))</f>
        <v>VMA ?</v>
      </c>
      <c r="J36" s="35" t="str">
        <f>IF(Prévisions!$F36="","VMA ?",Prévisions!$H36*3)</f>
        <v>VMA ?</v>
      </c>
      <c r="K36" s="57" t="str">
        <f>IF(Prévisions!$C36="","SEXE ?",IF(Prévisions!$C36="F",LOOKUP(Prévisions!$J36,barf),LOOKUP(Prévisions!$J36,barg)))</f>
        <v>SEXE ?</v>
      </c>
      <c r="L36" s="65" t="e">
        <f t="shared" si="6"/>
        <v>#VALUE!</v>
      </c>
      <c r="M36" s="61" t="e">
        <f t="shared" si="7"/>
        <v>#VALUE!</v>
      </c>
      <c r="N36" s="61" t="e">
        <f t="shared" si="8"/>
        <v>#VALUE!</v>
      </c>
      <c r="O36" s="61" t="e">
        <f t="shared" si="9"/>
        <v>#VALUE!</v>
      </c>
      <c r="P36" s="66" t="e">
        <f t="shared" si="10"/>
        <v>#VALUE!</v>
      </c>
    </row>
    <row r="37" spans="1:16" s="2" customFormat="1" ht="24" customHeight="1">
      <c r="A37" s="29"/>
      <c r="B37" s="30"/>
      <c r="C37" s="31"/>
      <c r="D37" s="32"/>
      <c r="E37" s="32"/>
      <c r="F37" s="76">
        <f t="shared" si="0"/>
      </c>
      <c r="G37" s="8" t="str">
        <f>IF(Prévisions!$F37="","VMA ?",LOOKUP(Prévisions!$F37,vmacible))</f>
        <v>VMA ?</v>
      </c>
      <c r="H37" s="33" t="str">
        <f>IF(Prévisions!$F37="","VMA ?",500/((Prévisions!$F37*(Prévisions!$G37/100))*24000))</f>
        <v>VMA ?</v>
      </c>
      <c r="I37" s="34" t="str">
        <f>IF(Prévisions!$F37="","VMA ?",Prévisions!$F37*(Prévisions!$G37/100))</f>
        <v>VMA ?</v>
      </c>
      <c r="J37" s="35" t="str">
        <f>IF(Prévisions!$F37="","VMA ?",Prévisions!$H37*3)</f>
        <v>VMA ?</v>
      </c>
      <c r="K37" s="57" t="str">
        <f>IF(Prévisions!$C37="","SEXE ?",IF(Prévisions!$C37="F",LOOKUP(Prévisions!$J37,barf),LOOKUP(Prévisions!$J37,barg)))</f>
        <v>SEXE ?</v>
      </c>
      <c r="L37" s="65" t="e">
        <f t="shared" si="6"/>
        <v>#VALUE!</v>
      </c>
      <c r="M37" s="61" t="e">
        <f t="shared" si="7"/>
        <v>#VALUE!</v>
      </c>
      <c r="N37" s="61" t="e">
        <f t="shared" si="8"/>
        <v>#VALUE!</v>
      </c>
      <c r="O37" s="61" t="e">
        <f t="shared" si="9"/>
        <v>#VALUE!</v>
      </c>
      <c r="P37" s="66" t="e">
        <f t="shared" si="10"/>
        <v>#VALUE!</v>
      </c>
    </row>
    <row r="38" spans="1:16" s="2" customFormat="1" ht="24" customHeight="1">
      <c r="A38" s="29"/>
      <c r="B38" s="30"/>
      <c r="C38" s="31"/>
      <c r="D38" s="32"/>
      <c r="E38" s="32"/>
      <c r="F38" s="76">
        <f t="shared" si="0"/>
      </c>
      <c r="G38" s="8" t="str">
        <f>IF(Prévisions!$F38="","VMA ?",LOOKUP(Prévisions!$F38,vmacible))</f>
        <v>VMA ?</v>
      </c>
      <c r="H38" s="33" t="str">
        <f>IF(Prévisions!$F38="","VMA ?",500/((Prévisions!$F38*(Prévisions!$G38/100))*24000))</f>
        <v>VMA ?</v>
      </c>
      <c r="I38" s="34" t="str">
        <f>IF(Prévisions!$F38="","VMA ?",Prévisions!$F38*(Prévisions!$G38/100))</f>
        <v>VMA ?</v>
      </c>
      <c r="J38" s="35" t="str">
        <f>IF(Prévisions!$F38="","VMA ?",Prévisions!$H38*3)</f>
        <v>VMA ?</v>
      </c>
      <c r="K38" s="57" t="str">
        <f>IF(Prévisions!$C38="","SEXE ?",IF(Prévisions!$C38="F",LOOKUP(Prévisions!$J38,barf),LOOKUP(Prévisions!$J38,barg)))</f>
        <v>SEXE ?</v>
      </c>
      <c r="L38" s="65" t="e">
        <f t="shared" si="6"/>
        <v>#VALUE!</v>
      </c>
      <c r="M38" s="61" t="e">
        <f t="shared" si="7"/>
        <v>#VALUE!</v>
      </c>
      <c r="N38" s="61" t="e">
        <f t="shared" si="8"/>
        <v>#VALUE!</v>
      </c>
      <c r="O38" s="61" t="e">
        <f t="shared" si="9"/>
        <v>#VALUE!</v>
      </c>
      <c r="P38" s="66" t="e">
        <f t="shared" si="10"/>
        <v>#VALUE!</v>
      </c>
    </row>
    <row r="39" spans="1:16" s="2" customFormat="1" ht="24" customHeight="1">
      <c r="A39" s="29"/>
      <c r="B39" s="30"/>
      <c r="C39" s="31"/>
      <c r="D39" s="32"/>
      <c r="E39" s="32"/>
      <c r="F39" s="76">
        <f t="shared" si="0"/>
      </c>
      <c r="G39" s="8" t="str">
        <f>IF(Prévisions!$F39="","VMA ?",LOOKUP(Prévisions!$F39,vmacible))</f>
        <v>VMA ?</v>
      </c>
      <c r="H39" s="33" t="str">
        <f>IF(Prévisions!$F39="","VMA ?",500/((Prévisions!$F39*(Prévisions!$G39/100))*24000))</f>
        <v>VMA ?</v>
      </c>
      <c r="I39" s="34" t="str">
        <f>IF(Prévisions!$F39="","VMA ?",Prévisions!$F39*(Prévisions!$G39/100))</f>
        <v>VMA ?</v>
      </c>
      <c r="J39" s="35" t="str">
        <f>IF(Prévisions!$F39="","VMA ?",Prévisions!$H39*3)</f>
        <v>VMA ?</v>
      </c>
      <c r="K39" s="57" t="str">
        <f>IF(Prévisions!$C39="","SEXE ?",IF(Prévisions!$C39="F",LOOKUP(Prévisions!$J39,barf),LOOKUP(Prévisions!$J39,barg)))</f>
        <v>SEXE ?</v>
      </c>
      <c r="L39" s="65" t="e">
        <f t="shared" si="6"/>
        <v>#VALUE!</v>
      </c>
      <c r="M39" s="61" t="e">
        <f t="shared" si="7"/>
        <v>#VALUE!</v>
      </c>
      <c r="N39" s="61" t="e">
        <f t="shared" si="8"/>
        <v>#VALUE!</v>
      </c>
      <c r="O39" s="61" t="e">
        <f t="shared" si="9"/>
        <v>#VALUE!</v>
      </c>
      <c r="P39" s="66" t="e">
        <f t="shared" si="10"/>
        <v>#VALUE!</v>
      </c>
    </row>
    <row r="40" spans="1:16" s="2" customFormat="1" ht="24" customHeight="1">
      <c r="A40" s="29"/>
      <c r="B40" s="30"/>
      <c r="C40" s="31"/>
      <c r="D40" s="32"/>
      <c r="E40" s="32"/>
      <c r="F40" s="76">
        <f t="shared" si="0"/>
      </c>
      <c r="G40" s="8" t="str">
        <f>IF(Prévisions!$F40="","VMA ?",LOOKUP(Prévisions!$F40,vmacible))</f>
        <v>VMA ?</v>
      </c>
      <c r="H40" s="33" t="str">
        <f>IF(Prévisions!$F40="","VMA ?",500/((Prévisions!$F40*(Prévisions!$G40/100))*24000))</f>
        <v>VMA ?</v>
      </c>
      <c r="I40" s="34" t="str">
        <f>IF(Prévisions!$F40="","VMA ?",Prévisions!$F40*(Prévisions!$G40/100))</f>
        <v>VMA ?</v>
      </c>
      <c r="J40" s="35" t="str">
        <f>IF(Prévisions!$F40="","VMA ?",Prévisions!$H40*3)</f>
        <v>VMA ?</v>
      </c>
      <c r="K40" s="57" t="str">
        <f>IF(Prévisions!$C40="","SEXE ?",IF(Prévisions!$C40="F",LOOKUP(Prévisions!$J40,barf),LOOKUP(Prévisions!$J40,barg)))</f>
        <v>SEXE ?</v>
      </c>
      <c r="L40" s="65" t="e">
        <f t="shared" si="6"/>
        <v>#VALUE!</v>
      </c>
      <c r="M40" s="61" t="e">
        <f t="shared" si="7"/>
        <v>#VALUE!</v>
      </c>
      <c r="N40" s="61" t="e">
        <f t="shared" si="8"/>
        <v>#VALUE!</v>
      </c>
      <c r="O40" s="61" t="e">
        <f t="shared" si="9"/>
        <v>#VALUE!</v>
      </c>
      <c r="P40" s="66" t="e">
        <f t="shared" si="10"/>
        <v>#VALUE!</v>
      </c>
    </row>
    <row r="41" spans="1:16" s="2" customFormat="1" ht="24" customHeight="1">
      <c r="A41" s="29"/>
      <c r="B41" s="30"/>
      <c r="C41" s="31"/>
      <c r="D41" s="32"/>
      <c r="E41" s="32"/>
      <c r="F41" s="76">
        <f t="shared" si="0"/>
      </c>
      <c r="G41" s="8" t="str">
        <f>IF(Prévisions!$F41="","VMA ?",LOOKUP(Prévisions!$F41,vmacible))</f>
        <v>VMA ?</v>
      </c>
      <c r="H41" s="33" t="str">
        <f>IF(Prévisions!$F41="","VMA ?",500/((Prévisions!$F41*(Prévisions!$G41/100))*24000))</f>
        <v>VMA ?</v>
      </c>
      <c r="I41" s="34" t="str">
        <f>IF(Prévisions!$F41="","VMA ?",Prévisions!$F41*(Prévisions!$G41/100))</f>
        <v>VMA ?</v>
      </c>
      <c r="J41" s="35" t="str">
        <f>IF(Prévisions!$F41="","VMA ?",Prévisions!$H41*3)</f>
        <v>VMA ?</v>
      </c>
      <c r="K41" s="57" t="str">
        <f>IF(Prévisions!$C41="","SEXE ?",IF(Prévisions!$C41="F",LOOKUP(Prévisions!$J41,barf),LOOKUP(Prévisions!$J41,barg)))</f>
        <v>SEXE ?</v>
      </c>
      <c r="L41" s="65" t="e">
        <f t="shared" si="6"/>
        <v>#VALUE!</v>
      </c>
      <c r="M41" s="61" t="e">
        <f t="shared" si="7"/>
        <v>#VALUE!</v>
      </c>
      <c r="N41" s="61" t="e">
        <f t="shared" si="8"/>
        <v>#VALUE!</v>
      </c>
      <c r="O41" s="61" t="e">
        <f t="shared" si="9"/>
        <v>#VALUE!</v>
      </c>
      <c r="P41" s="66" t="e">
        <f t="shared" si="10"/>
        <v>#VALUE!</v>
      </c>
    </row>
    <row r="42" spans="1:16" s="2" customFormat="1" ht="24" customHeight="1">
      <c r="A42" s="29"/>
      <c r="B42" s="30"/>
      <c r="C42" s="31"/>
      <c r="D42" s="32"/>
      <c r="E42" s="32"/>
      <c r="F42" s="76">
        <f t="shared" si="0"/>
      </c>
      <c r="G42" s="8" t="str">
        <f>IF(Prévisions!$F42="","VMA ?",LOOKUP(Prévisions!$F42,vmacible))</f>
        <v>VMA ?</v>
      </c>
      <c r="H42" s="33" t="str">
        <f>IF(Prévisions!$F42="","VMA ?",500/((Prévisions!$F42*(Prévisions!$G42/100))*24000))</f>
        <v>VMA ?</v>
      </c>
      <c r="I42" s="34" t="str">
        <f>IF(Prévisions!$F42="","VMA ?",Prévisions!$F42*(Prévisions!$G42/100))</f>
        <v>VMA ?</v>
      </c>
      <c r="J42" s="35" t="str">
        <f>IF(Prévisions!$F42="","VMA ?",Prévisions!$H42*3)</f>
        <v>VMA ?</v>
      </c>
      <c r="K42" s="57" t="str">
        <f>IF(Prévisions!$C42="","SEXE ?",IF(Prévisions!$C42="F",LOOKUP(Prévisions!$J42,barf),LOOKUP(Prévisions!$J42,barg)))</f>
        <v>SEXE ?</v>
      </c>
      <c r="L42" s="65" t="e">
        <f t="shared" si="6"/>
        <v>#VALUE!</v>
      </c>
      <c r="M42" s="61" t="e">
        <f t="shared" si="7"/>
        <v>#VALUE!</v>
      </c>
      <c r="N42" s="61" t="e">
        <f t="shared" si="8"/>
        <v>#VALUE!</v>
      </c>
      <c r="O42" s="61" t="e">
        <f t="shared" si="9"/>
        <v>#VALUE!</v>
      </c>
      <c r="P42" s="66" t="e">
        <f t="shared" si="10"/>
        <v>#VALUE!</v>
      </c>
    </row>
    <row r="43" spans="1:16" s="2" customFormat="1" ht="24" customHeight="1">
      <c r="A43" s="29"/>
      <c r="B43" s="30"/>
      <c r="C43" s="31"/>
      <c r="D43" s="32"/>
      <c r="E43" s="32"/>
      <c r="F43" s="76">
        <f t="shared" si="0"/>
      </c>
      <c r="G43" s="8" t="str">
        <f>IF(Prévisions!$F43="","VMA ?",LOOKUP(Prévisions!$F43,vmacible))</f>
        <v>VMA ?</v>
      </c>
      <c r="H43" s="33" t="str">
        <f>IF(Prévisions!$F43="","VMA ?",500/((Prévisions!$F43*(Prévisions!$G43/100))*24000))</f>
        <v>VMA ?</v>
      </c>
      <c r="I43" s="34" t="str">
        <f>IF(Prévisions!$F43="","VMA ?",Prévisions!$F43*(Prévisions!$G43/100))</f>
        <v>VMA ?</v>
      </c>
      <c r="J43" s="35" t="str">
        <f>IF(Prévisions!$F43="","VMA ?",Prévisions!$H43*3)</f>
        <v>VMA ?</v>
      </c>
      <c r="K43" s="57" t="str">
        <f>IF(Prévisions!$C43="","SEXE ?",IF(Prévisions!$C43="F",LOOKUP(Prévisions!$J43,barf),LOOKUP(Prévisions!$J43,barg)))</f>
        <v>SEXE ?</v>
      </c>
      <c r="L43" s="65" t="e">
        <f t="shared" si="6"/>
        <v>#VALUE!</v>
      </c>
      <c r="M43" s="61" t="e">
        <f t="shared" si="7"/>
        <v>#VALUE!</v>
      </c>
      <c r="N43" s="61" t="e">
        <f t="shared" si="8"/>
        <v>#VALUE!</v>
      </c>
      <c r="O43" s="61" t="e">
        <f t="shared" si="9"/>
        <v>#VALUE!</v>
      </c>
      <c r="P43" s="66" t="e">
        <f t="shared" si="10"/>
        <v>#VALUE!</v>
      </c>
    </row>
    <row r="44" spans="1:16" s="2" customFormat="1" ht="24" customHeight="1">
      <c r="A44" s="29"/>
      <c r="B44" s="30"/>
      <c r="C44" s="31"/>
      <c r="D44" s="32"/>
      <c r="E44" s="32"/>
      <c r="F44" s="76">
        <f t="shared" si="0"/>
      </c>
      <c r="G44" s="8" t="str">
        <f>IF(Prévisions!$F44="","VMA ?",LOOKUP(Prévisions!$F44,vmacible))</f>
        <v>VMA ?</v>
      </c>
      <c r="H44" s="33" t="str">
        <f>IF(Prévisions!$F44="","VMA ?",500/((Prévisions!$F44*(Prévisions!$G44/100))*24000))</f>
        <v>VMA ?</v>
      </c>
      <c r="I44" s="34" t="str">
        <f>IF(Prévisions!$F44="","VMA ?",Prévisions!$F44*(Prévisions!$G44/100))</f>
        <v>VMA ?</v>
      </c>
      <c r="J44" s="35" t="str">
        <f>IF(Prévisions!$F44="","VMA ?",Prévisions!$H44*3)</f>
        <v>VMA ?</v>
      </c>
      <c r="K44" s="57" t="str">
        <f>IF(Prévisions!$C44="","SEXE ?",IF(Prévisions!$C44="F",LOOKUP(Prévisions!$J44,barf),LOOKUP(Prévisions!$J44,barg)))</f>
        <v>SEXE ?</v>
      </c>
      <c r="L44" s="65" t="e">
        <f t="shared" si="6"/>
        <v>#VALUE!</v>
      </c>
      <c r="M44" s="61" t="e">
        <f t="shared" si="7"/>
        <v>#VALUE!</v>
      </c>
      <c r="N44" s="61" t="e">
        <f t="shared" si="8"/>
        <v>#VALUE!</v>
      </c>
      <c r="O44" s="61" t="e">
        <f t="shared" si="9"/>
        <v>#VALUE!</v>
      </c>
      <c r="P44" s="66" t="e">
        <f t="shared" si="10"/>
        <v>#VALUE!</v>
      </c>
    </row>
    <row r="45" spans="1:16" s="2" customFormat="1" ht="24" customHeight="1">
      <c r="A45" s="29"/>
      <c r="B45" s="30"/>
      <c r="C45" s="31"/>
      <c r="D45" s="32"/>
      <c r="E45" s="32"/>
      <c r="F45" s="76">
        <f t="shared" si="0"/>
      </c>
      <c r="G45" s="8" t="str">
        <f>IF(Prévisions!$F45="","VMA ?",LOOKUP(Prévisions!$F45,vmacible))</f>
        <v>VMA ?</v>
      </c>
      <c r="H45" s="33" t="str">
        <f>IF(Prévisions!$F45="","VMA ?",500/((Prévisions!$F45*(Prévisions!$G45/100))*24000))</f>
        <v>VMA ?</v>
      </c>
      <c r="I45" s="34" t="str">
        <f>IF(Prévisions!$F45="","VMA ?",Prévisions!$F45*(Prévisions!$G45/100))</f>
        <v>VMA ?</v>
      </c>
      <c r="J45" s="35" t="str">
        <f>IF(Prévisions!$F45="","VMA ?",Prévisions!$H45*3)</f>
        <v>VMA ?</v>
      </c>
      <c r="K45" s="57" t="str">
        <f>IF(Prévisions!$C45="","SEXE ?",IF(Prévisions!$C45="F",LOOKUP(Prévisions!$J45,barf),LOOKUP(Prévisions!$J45,barg)))</f>
        <v>SEXE ?</v>
      </c>
      <c r="L45" s="65" t="e">
        <f t="shared" si="6"/>
        <v>#VALUE!</v>
      </c>
      <c r="M45" s="61" t="e">
        <f t="shared" si="7"/>
        <v>#VALUE!</v>
      </c>
      <c r="N45" s="61" t="e">
        <f t="shared" si="8"/>
        <v>#VALUE!</v>
      </c>
      <c r="O45" s="61" t="e">
        <f t="shared" si="9"/>
        <v>#VALUE!</v>
      </c>
      <c r="P45" s="66" t="e">
        <f t="shared" si="10"/>
        <v>#VALUE!</v>
      </c>
    </row>
    <row r="46" spans="1:16" s="2" customFormat="1" ht="24" customHeight="1">
      <c r="A46" s="29"/>
      <c r="B46" s="30"/>
      <c r="C46" s="31"/>
      <c r="D46" s="32"/>
      <c r="E46" s="32"/>
      <c r="F46" s="76">
        <f t="shared" si="0"/>
      </c>
      <c r="G46" s="8" t="str">
        <f>IF(Prévisions!$F46="","VMA ?",LOOKUP(Prévisions!$F46,vmacible))</f>
        <v>VMA ?</v>
      </c>
      <c r="H46" s="33" t="str">
        <f>IF(Prévisions!$F46="","VMA ?",500/((Prévisions!$F46*(Prévisions!$G46/100))*24000))</f>
        <v>VMA ?</v>
      </c>
      <c r="I46" s="34" t="str">
        <f>IF(Prévisions!$F46="","VMA ?",Prévisions!$F46*(Prévisions!$G46/100))</f>
        <v>VMA ?</v>
      </c>
      <c r="J46" s="35" t="str">
        <f>IF(Prévisions!$F46="","VMA ?",Prévisions!$H46*3)</f>
        <v>VMA ?</v>
      </c>
      <c r="K46" s="57" t="str">
        <f>IF(Prévisions!$C46="","SEXE ?",IF(Prévisions!$C46="F",LOOKUP(Prévisions!$J46,barf),LOOKUP(Prévisions!$J46,barg)))</f>
        <v>SEXE ?</v>
      </c>
      <c r="L46" s="65" t="e">
        <f t="shared" si="6"/>
        <v>#VALUE!</v>
      </c>
      <c r="M46" s="61" t="e">
        <f t="shared" si="7"/>
        <v>#VALUE!</v>
      </c>
      <c r="N46" s="61" t="e">
        <f t="shared" si="8"/>
        <v>#VALUE!</v>
      </c>
      <c r="O46" s="61" t="e">
        <f t="shared" si="9"/>
        <v>#VALUE!</v>
      </c>
      <c r="P46" s="66" t="e">
        <f t="shared" si="10"/>
        <v>#VALUE!</v>
      </c>
    </row>
    <row r="47" spans="1:16" s="2" customFormat="1" ht="24" customHeight="1">
      <c r="A47" s="29"/>
      <c r="B47" s="30"/>
      <c r="C47" s="31"/>
      <c r="D47" s="32"/>
      <c r="E47" s="32"/>
      <c r="F47" s="76">
        <f t="shared" si="0"/>
      </c>
      <c r="G47" s="8" t="str">
        <f>IF(Prévisions!$F47="","VMA ?",LOOKUP(Prévisions!$F47,vmacible))</f>
        <v>VMA ?</v>
      </c>
      <c r="H47" s="33" t="str">
        <f>IF(Prévisions!$F47="","VMA ?",500/((Prévisions!$F47*(Prévisions!$G47/100))*24000))</f>
        <v>VMA ?</v>
      </c>
      <c r="I47" s="34" t="str">
        <f>IF(Prévisions!$F47="","VMA ?",Prévisions!$F47*(Prévisions!$G47/100))</f>
        <v>VMA ?</v>
      </c>
      <c r="J47" s="35" t="str">
        <f>IF(Prévisions!$F47="","VMA ?",Prévisions!$H47*3)</f>
        <v>VMA ?</v>
      </c>
      <c r="K47" s="57" t="str">
        <f>IF(Prévisions!$C47="","SEXE ?",IF(Prévisions!$C47="F",LOOKUP(Prévisions!$J47,barf),LOOKUP(Prévisions!$J47,barg)))</f>
        <v>SEXE ?</v>
      </c>
      <c r="L47" s="65" t="e">
        <f t="shared" si="6"/>
        <v>#VALUE!</v>
      </c>
      <c r="M47" s="61" t="e">
        <f t="shared" si="7"/>
        <v>#VALUE!</v>
      </c>
      <c r="N47" s="61" t="e">
        <f t="shared" si="8"/>
        <v>#VALUE!</v>
      </c>
      <c r="O47" s="61" t="e">
        <f t="shared" si="9"/>
        <v>#VALUE!</v>
      </c>
      <c r="P47" s="66" t="e">
        <f t="shared" si="10"/>
        <v>#VALUE!</v>
      </c>
    </row>
    <row r="48" spans="1:16" s="2" customFormat="1" ht="24" customHeight="1">
      <c r="A48" s="29"/>
      <c r="B48" s="30"/>
      <c r="C48" s="31"/>
      <c r="D48" s="32"/>
      <c r="E48" s="32"/>
      <c r="F48" s="76">
        <f t="shared" si="0"/>
      </c>
      <c r="G48" s="8" t="str">
        <f>IF(Prévisions!$F48="","VMA ?",LOOKUP(Prévisions!$F48,vmacible))</f>
        <v>VMA ?</v>
      </c>
      <c r="H48" s="33" t="str">
        <f>IF(Prévisions!$F48="","VMA ?",500/((Prévisions!$F48*(Prévisions!$G48/100))*24000))</f>
        <v>VMA ?</v>
      </c>
      <c r="I48" s="34" t="str">
        <f>IF(Prévisions!$F48="","VMA ?",Prévisions!$F48*(Prévisions!$G48/100))</f>
        <v>VMA ?</v>
      </c>
      <c r="J48" s="35" t="str">
        <f>IF(Prévisions!$F48="","VMA ?",Prévisions!$H48*3)</f>
        <v>VMA ?</v>
      </c>
      <c r="K48" s="57" t="str">
        <f>IF(Prévisions!$C48="","SEXE ?",IF(Prévisions!$C48="F",LOOKUP(Prévisions!$J48,barf),LOOKUP(Prévisions!$J48,barg)))</f>
        <v>SEXE ?</v>
      </c>
      <c r="L48" s="65" t="e">
        <f t="shared" si="6"/>
        <v>#VALUE!</v>
      </c>
      <c r="M48" s="61" t="e">
        <f t="shared" si="7"/>
        <v>#VALUE!</v>
      </c>
      <c r="N48" s="61" t="e">
        <f t="shared" si="8"/>
        <v>#VALUE!</v>
      </c>
      <c r="O48" s="61" t="e">
        <f t="shared" si="9"/>
        <v>#VALUE!</v>
      </c>
      <c r="P48" s="66" t="e">
        <f t="shared" si="10"/>
        <v>#VALUE!</v>
      </c>
    </row>
    <row r="49" spans="1:16" s="2" customFormat="1" ht="24" customHeight="1">
      <c r="A49" s="29"/>
      <c r="B49" s="30"/>
      <c r="C49" s="31"/>
      <c r="D49" s="32"/>
      <c r="E49" s="32"/>
      <c r="F49" s="76">
        <f t="shared" si="0"/>
      </c>
      <c r="G49" s="8" t="str">
        <f>IF(Prévisions!$F49="","VMA ?",LOOKUP(Prévisions!$F49,vmacible))</f>
        <v>VMA ?</v>
      </c>
      <c r="H49" s="33" t="str">
        <f>IF(Prévisions!$F49="","VMA ?",500/((Prévisions!$F49*(Prévisions!$G49/100))*24000))</f>
        <v>VMA ?</v>
      </c>
      <c r="I49" s="34" t="str">
        <f>IF(Prévisions!$F49="","VMA ?",Prévisions!$F49*(Prévisions!$G49/100))</f>
        <v>VMA ?</v>
      </c>
      <c r="J49" s="35" t="str">
        <f>IF(Prévisions!$F49="","VMA ?",Prévisions!$H49*3)</f>
        <v>VMA ?</v>
      </c>
      <c r="K49" s="57" t="str">
        <f>IF(Prévisions!$C49="","SEXE ?",IF(Prévisions!$C49="F",LOOKUP(Prévisions!$J49,barf),LOOKUP(Prévisions!$J49,barg)))</f>
        <v>SEXE ?</v>
      </c>
      <c r="L49" s="65" t="e">
        <f t="shared" si="6"/>
        <v>#VALUE!</v>
      </c>
      <c r="M49" s="61" t="e">
        <f t="shared" si="7"/>
        <v>#VALUE!</v>
      </c>
      <c r="N49" s="61" t="e">
        <f t="shared" si="8"/>
        <v>#VALUE!</v>
      </c>
      <c r="O49" s="61" t="e">
        <f t="shared" si="9"/>
        <v>#VALUE!</v>
      </c>
      <c r="P49" s="66" t="e">
        <f t="shared" si="10"/>
        <v>#VALUE!</v>
      </c>
    </row>
    <row r="50" spans="1:16" s="2" customFormat="1" ht="24" customHeight="1">
      <c r="A50" s="29"/>
      <c r="B50" s="30"/>
      <c r="C50" s="31"/>
      <c r="D50" s="32"/>
      <c r="E50" s="32"/>
      <c r="F50" s="76">
        <f t="shared" si="0"/>
      </c>
      <c r="G50" s="8" t="str">
        <f>IF(Prévisions!$F50="","VMA ?",LOOKUP(Prévisions!$F50,vmacible))</f>
        <v>VMA ?</v>
      </c>
      <c r="H50" s="33" t="str">
        <f>IF(Prévisions!$F50="","VMA ?",500/((Prévisions!$F50*(Prévisions!$G50/100))*24000))</f>
        <v>VMA ?</v>
      </c>
      <c r="I50" s="34" t="str">
        <f>IF(Prévisions!$F50="","VMA ?",Prévisions!$F50*(Prévisions!$G50/100))</f>
        <v>VMA ?</v>
      </c>
      <c r="J50" s="35" t="str">
        <f>IF(Prévisions!$F50="","VMA ?",Prévisions!$H50*3)</f>
        <v>VMA ?</v>
      </c>
      <c r="K50" s="57" t="str">
        <f>IF(Prévisions!$C50="","SEXE ?",IF(Prévisions!$C50="F",LOOKUP(Prévisions!$J50,barf),LOOKUP(Prévisions!$J50,barg)))</f>
        <v>SEXE ?</v>
      </c>
      <c r="L50" s="65" t="e">
        <f t="shared" si="6"/>
        <v>#VALUE!</v>
      </c>
      <c r="M50" s="61" t="e">
        <f t="shared" si="7"/>
        <v>#VALUE!</v>
      </c>
      <c r="N50" s="61" t="e">
        <f t="shared" si="8"/>
        <v>#VALUE!</v>
      </c>
      <c r="O50" s="61" t="e">
        <f t="shared" si="9"/>
        <v>#VALUE!</v>
      </c>
      <c r="P50" s="66" t="e">
        <f t="shared" si="10"/>
        <v>#VALUE!</v>
      </c>
    </row>
    <row r="51" spans="1:16" s="2" customFormat="1" ht="24" customHeight="1">
      <c r="A51" s="29"/>
      <c r="B51" s="30"/>
      <c r="C51" s="31"/>
      <c r="D51" s="32"/>
      <c r="E51" s="32"/>
      <c r="F51" s="76">
        <f t="shared" si="0"/>
      </c>
      <c r="G51" s="8" t="str">
        <f>IF(Prévisions!$F51="","VMA ?",LOOKUP(Prévisions!$F51,vmacible))</f>
        <v>VMA ?</v>
      </c>
      <c r="H51" s="33" t="str">
        <f>IF(Prévisions!$F51="","VMA ?",500/((Prévisions!$F51*(Prévisions!$G51/100))*24000))</f>
        <v>VMA ?</v>
      </c>
      <c r="I51" s="34" t="str">
        <f>IF(Prévisions!$F51="","VMA ?",Prévisions!$F51*(Prévisions!$G51/100))</f>
        <v>VMA ?</v>
      </c>
      <c r="J51" s="35" t="str">
        <f>IF(Prévisions!$F51="","VMA ?",Prévisions!$H51*3)</f>
        <v>VMA ?</v>
      </c>
      <c r="K51" s="57" t="str">
        <f>IF(Prévisions!$C51="","SEXE ?",IF(Prévisions!$C51="F",LOOKUP(Prévisions!$J51,barf),LOOKUP(Prévisions!$J51,barg)))</f>
        <v>SEXE ?</v>
      </c>
      <c r="L51" s="65" t="e">
        <f t="shared" si="6"/>
        <v>#VALUE!</v>
      </c>
      <c r="M51" s="61" t="e">
        <f t="shared" si="7"/>
        <v>#VALUE!</v>
      </c>
      <c r="N51" s="61" t="e">
        <f t="shared" si="8"/>
        <v>#VALUE!</v>
      </c>
      <c r="O51" s="61" t="e">
        <f t="shared" si="9"/>
        <v>#VALUE!</v>
      </c>
      <c r="P51" s="66" t="e">
        <f t="shared" si="10"/>
        <v>#VALUE!</v>
      </c>
    </row>
    <row r="52" spans="1:16" s="2" customFormat="1" ht="24" customHeight="1">
      <c r="A52" s="29"/>
      <c r="B52" s="30"/>
      <c r="C52" s="31"/>
      <c r="D52" s="32"/>
      <c r="E52" s="32"/>
      <c r="F52" s="76">
        <f t="shared" si="0"/>
      </c>
      <c r="G52" s="8" t="str">
        <f>IF(Prévisions!$F52="","VMA ?",LOOKUP(Prévisions!$F52,vmacible))</f>
        <v>VMA ?</v>
      </c>
      <c r="H52" s="33" t="str">
        <f>IF(Prévisions!$F52="","VMA ?",500/((Prévisions!$F52*(Prévisions!$G52/100))*24000))</f>
        <v>VMA ?</v>
      </c>
      <c r="I52" s="34" t="str">
        <f>IF(Prévisions!$F52="","VMA ?",Prévisions!$F52*(Prévisions!$G52/100))</f>
        <v>VMA ?</v>
      </c>
      <c r="J52" s="35" t="str">
        <f>IF(Prévisions!$F52="","VMA ?",Prévisions!$H52*3)</f>
        <v>VMA ?</v>
      </c>
      <c r="K52" s="57" t="str">
        <f>IF(Prévisions!$C52="","SEXE ?",IF(Prévisions!$C52="F",LOOKUP(Prévisions!$J52,barf),LOOKUP(Prévisions!$J52,barg)))</f>
        <v>SEXE ?</v>
      </c>
      <c r="L52" s="65" t="e">
        <f t="shared" si="6"/>
        <v>#VALUE!</v>
      </c>
      <c r="M52" s="61" t="e">
        <f t="shared" si="7"/>
        <v>#VALUE!</v>
      </c>
      <c r="N52" s="61" t="e">
        <f t="shared" si="8"/>
        <v>#VALUE!</v>
      </c>
      <c r="O52" s="61" t="e">
        <f t="shared" si="9"/>
        <v>#VALUE!</v>
      </c>
      <c r="P52" s="66" t="e">
        <f t="shared" si="10"/>
        <v>#VALUE!</v>
      </c>
    </row>
    <row r="53" spans="1:16" s="2" customFormat="1" ht="24" customHeight="1">
      <c r="A53" s="29"/>
      <c r="B53" s="30"/>
      <c r="C53" s="31"/>
      <c r="D53" s="32"/>
      <c r="E53" s="32"/>
      <c r="F53" s="76">
        <f t="shared" si="0"/>
      </c>
      <c r="G53" s="8" t="str">
        <f>IF(Prévisions!$F53="","VMA ?",LOOKUP(Prévisions!$F53,vmacible))</f>
        <v>VMA ?</v>
      </c>
      <c r="H53" s="33" t="str">
        <f>IF(Prévisions!$F53="","VMA ?",500/((Prévisions!$F53*(Prévisions!$G53/100))*24000))</f>
        <v>VMA ?</v>
      </c>
      <c r="I53" s="34" t="str">
        <f>IF(Prévisions!$F53="","VMA ?",Prévisions!$F53*(Prévisions!$G53/100))</f>
        <v>VMA ?</v>
      </c>
      <c r="J53" s="35" t="str">
        <f>IF(Prévisions!$F53="","VMA ?",Prévisions!$H53*3)</f>
        <v>VMA ?</v>
      </c>
      <c r="K53" s="57" t="str">
        <f>IF(Prévisions!$C53="","SEXE ?",IF(Prévisions!$C53="F",LOOKUP(Prévisions!$J53,barf),LOOKUP(Prévisions!$J53,barg)))</f>
        <v>SEXE ?</v>
      </c>
      <c r="L53" s="65" t="e">
        <f t="shared" si="6"/>
        <v>#VALUE!</v>
      </c>
      <c r="M53" s="61" t="e">
        <f t="shared" si="7"/>
        <v>#VALUE!</v>
      </c>
      <c r="N53" s="61" t="e">
        <f t="shared" si="8"/>
        <v>#VALUE!</v>
      </c>
      <c r="O53" s="61" t="e">
        <f t="shared" si="9"/>
        <v>#VALUE!</v>
      </c>
      <c r="P53" s="66" t="e">
        <f t="shared" si="10"/>
        <v>#VALUE!</v>
      </c>
    </row>
    <row r="54" spans="1:16" s="2" customFormat="1" ht="24" customHeight="1">
      <c r="A54" s="29"/>
      <c r="B54" s="30"/>
      <c r="C54" s="31"/>
      <c r="D54" s="32"/>
      <c r="E54" s="32"/>
      <c r="F54" s="76">
        <f t="shared" si="0"/>
      </c>
      <c r="G54" s="8" t="str">
        <f>IF(Prévisions!$F54="","VMA ?",LOOKUP(Prévisions!$F54,vmacible))</f>
        <v>VMA ?</v>
      </c>
      <c r="H54" s="33" t="str">
        <f>IF(Prévisions!$F54="","VMA ?",500/((Prévisions!$F54*(Prévisions!$G54/100))*24000))</f>
        <v>VMA ?</v>
      </c>
      <c r="I54" s="34" t="str">
        <f>IF(Prévisions!$F54="","VMA ?",Prévisions!$F54*(Prévisions!$G54/100))</f>
        <v>VMA ?</v>
      </c>
      <c r="J54" s="35" t="str">
        <f>IF(Prévisions!$F54="","VMA ?",Prévisions!$H54*3)</f>
        <v>VMA ?</v>
      </c>
      <c r="K54" s="57" t="str">
        <f>IF(Prévisions!$C54="","SEXE ?",IF(Prévisions!$C54="F",LOOKUP(Prévisions!$J54,barf),LOOKUP(Prévisions!$J54,barg)))</f>
        <v>SEXE ?</v>
      </c>
      <c r="L54" s="65" t="e">
        <f t="shared" si="6"/>
        <v>#VALUE!</v>
      </c>
      <c r="M54" s="61" t="e">
        <f t="shared" si="7"/>
        <v>#VALUE!</v>
      </c>
      <c r="N54" s="61" t="e">
        <f t="shared" si="8"/>
        <v>#VALUE!</v>
      </c>
      <c r="O54" s="61" t="e">
        <f t="shared" si="9"/>
        <v>#VALUE!</v>
      </c>
      <c r="P54" s="66" t="e">
        <f t="shared" si="10"/>
        <v>#VALUE!</v>
      </c>
    </row>
    <row r="55" spans="1:16" s="2" customFormat="1" ht="24" customHeight="1">
      <c r="A55" s="29"/>
      <c r="B55" s="30"/>
      <c r="C55" s="31"/>
      <c r="D55" s="32"/>
      <c r="E55" s="32"/>
      <c r="F55" s="76">
        <f t="shared" si="0"/>
      </c>
      <c r="G55" s="8" t="str">
        <f>IF(Prévisions!$F55="","VMA ?",LOOKUP(Prévisions!$F55,vmacible))</f>
        <v>VMA ?</v>
      </c>
      <c r="H55" s="33" t="str">
        <f>IF(Prévisions!$F55="","VMA ?",500/((Prévisions!$F55*(Prévisions!$G55/100))*24000))</f>
        <v>VMA ?</v>
      </c>
      <c r="I55" s="34" t="str">
        <f>IF(Prévisions!$F55="","VMA ?",Prévisions!$F55*(Prévisions!$G55/100))</f>
        <v>VMA ?</v>
      </c>
      <c r="J55" s="35" t="str">
        <f>IF(Prévisions!$F55="","VMA ?",Prévisions!$H55*3)</f>
        <v>VMA ?</v>
      </c>
      <c r="K55" s="57" t="str">
        <f>IF(Prévisions!$C55="","SEXE ?",IF(Prévisions!$C55="F",LOOKUP(Prévisions!$J55,barf),LOOKUP(Prévisions!$J55,barg)))</f>
        <v>SEXE ?</v>
      </c>
      <c r="L55" s="65" t="e">
        <f t="shared" si="6"/>
        <v>#VALUE!</v>
      </c>
      <c r="M55" s="61" t="e">
        <f t="shared" si="7"/>
        <v>#VALUE!</v>
      </c>
      <c r="N55" s="61" t="e">
        <f t="shared" si="8"/>
        <v>#VALUE!</v>
      </c>
      <c r="O55" s="61" t="e">
        <f t="shared" si="9"/>
        <v>#VALUE!</v>
      </c>
      <c r="P55" s="66" t="e">
        <f t="shared" si="10"/>
        <v>#VALUE!</v>
      </c>
    </row>
    <row r="56" spans="1:16" s="2" customFormat="1" ht="24" customHeight="1">
      <c r="A56" s="29"/>
      <c r="B56" s="30"/>
      <c r="C56" s="31"/>
      <c r="D56" s="32"/>
      <c r="E56" s="32"/>
      <c r="F56" s="76">
        <f t="shared" si="0"/>
      </c>
      <c r="G56" s="8" t="str">
        <f>IF(Prévisions!$F56="","VMA ?",LOOKUP(Prévisions!$F56,vmacible))</f>
        <v>VMA ?</v>
      </c>
      <c r="H56" s="33" t="str">
        <f>IF(Prévisions!$F56="","VMA ?",500/((Prévisions!$F56*(Prévisions!$G56/100))*24000))</f>
        <v>VMA ?</v>
      </c>
      <c r="I56" s="34" t="str">
        <f>IF(Prévisions!$F56="","VMA ?",Prévisions!$F56*(Prévisions!$G56/100))</f>
        <v>VMA ?</v>
      </c>
      <c r="J56" s="35" t="str">
        <f>IF(Prévisions!$F56="","VMA ?",Prévisions!$H56*3)</f>
        <v>VMA ?</v>
      </c>
      <c r="K56" s="57" t="str">
        <f>IF(Prévisions!$C56="","SEXE ?",IF(Prévisions!$C56="F",LOOKUP(Prévisions!$J56,barf),LOOKUP(Prévisions!$J56,barg)))</f>
        <v>SEXE ?</v>
      </c>
      <c r="L56" s="65" t="e">
        <f t="shared" si="6"/>
        <v>#VALUE!</v>
      </c>
      <c r="M56" s="61" t="e">
        <f t="shared" si="7"/>
        <v>#VALUE!</v>
      </c>
      <c r="N56" s="61" t="e">
        <f t="shared" si="8"/>
        <v>#VALUE!</v>
      </c>
      <c r="O56" s="61" t="e">
        <f t="shared" si="9"/>
        <v>#VALUE!</v>
      </c>
      <c r="P56" s="66" t="e">
        <f t="shared" si="10"/>
        <v>#VALUE!</v>
      </c>
    </row>
    <row r="57" spans="1:16" s="2" customFormat="1" ht="24" customHeight="1">
      <c r="A57" s="29"/>
      <c r="B57" s="30"/>
      <c r="C57" s="31"/>
      <c r="D57" s="32"/>
      <c r="E57" s="32"/>
      <c r="F57" s="76">
        <f t="shared" si="0"/>
      </c>
      <c r="G57" s="8" t="str">
        <f>IF(Prévisions!$F57="","VMA ?",LOOKUP(Prévisions!$F57,vmacible))</f>
        <v>VMA ?</v>
      </c>
      <c r="H57" s="33" t="str">
        <f>IF(Prévisions!$F57="","VMA ?",500/((Prévisions!$F57*(Prévisions!$G57/100))*24000))</f>
        <v>VMA ?</v>
      </c>
      <c r="I57" s="34" t="str">
        <f>IF(Prévisions!$F57="","VMA ?",Prévisions!$F57*(Prévisions!$G57/100))</f>
        <v>VMA ?</v>
      </c>
      <c r="J57" s="35" t="str">
        <f>IF(Prévisions!$F57="","VMA ?",Prévisions!$H57*3)</f>
        <v>VMA ?</v>
      </c>
      <c r="K57" s="57" t="str">
        <f>IF(Prévisions!$C57="","SEXE ?",IF(Prévisions!$C57="F",LOOKUP(Prévisions!$J57,barf),LOOKUP(Prévisions!$J57,barg)))</f>
        <v>SEXE ?</v>
      </c>
      <c r="L57" s="65" t="e">
        <f t="shared" si="6"/>
        <v>#VALUE!</v>
      </c>
      <c r="M57" s="61" t="e">
        <f t="shared" si="7"/>
        <v>#VALUE!</v>
      </c>
      <c r="N57" s="61" t="e">
        <f t="shared" si="8"/>
        <v>#VALUE!</v>
      </c>
      <c r="O57" s="61" t="e">
        <f t="shared" si="9"/>
        <v>#VALUE!</v>
      </c>
      <c r="P57" s="66" t="e">
        <f t="shared" si="10"/>
        <v>#VALUE!</v>
      </c>
    </row>
    <row r="58" spans="1:16" s="2" customFormat="1" ht="24" customHeight="1">
      <c r="A58" s="29"/>
      <c r="B58" s="30"/>
      <c r="C58" s="31"/>
      <c r="D58" s="32"/>
      <c r="E58" s="32"/>
      <c r="F58" s="76">
        <f t="shared" si="0"/>
      </c>
      <c r="G58" s="8" t="str">
        <f>IF(Prévisions!$F58="","VMA ?",LOOKUP(Prévisions!$F58,vmacible))</f>
        <v>VMA ?</v>
      </c>
      <c r="H58" s="33" t="str">
        <f>IF(Prévisions!$F58="","VMA ?",500/((Prévisions!$F58*(Prévisions!$G58/100))*24000))</f>
        <v>VMA ?</v>
      </c>
      <c r="I58" s="34" t="str">
        <f>IF(Prévisions!$F58="","VMA ?",Prévisions!$F58*(Prévisions!$G58/100))</f>
        <v>VMA ?</v>
      </c>
      <c r="J58" s="35" t="str">
        <f>IF(Prévisions!$F58="","VMA ?",Prévisions!$H58*3)</f>
        <v>VMA ?</v>
      </c>
      <c r="K58" s="57" t="str">
        <f>IF(Prévisions!$C58="","SEXE ?",IF(Prévisions!$C58="F",LOOKUP(Prévisions!$J58,barf),LOOKUP(Prévisions!$J58,barg)))</f>
        <v>SEXE ?</v>
      </c>
      <c r="L58" s="65" t="e">
        <f t="shared" si="6"/>
        <v>#VALUE!</v>
      </c>
      <c r="M58" s="61" t="e">
        <f t="shared" si="7"/>
        <v>#VALUE!</v>
      </c>
      <c r="N58" s="61" t="e">
        <f t="shared" si="8"/>
        <v>#VALUE!</v>
      </c>
      <c r="O58" s="61" t="e">
        <f t="shared" si="9"/>
        <v>#VALUE!</v>
      </c>
      <c r="P58" s="66" t="e">
        <f t="shared" si="10"/>
        <v>#VALUE!</v>
      </c>
    </row>
    <row r="59" spans="1:16" s="2" customFormat="1" ht="24" customHeight="1">
      <c r="A59" s="29"/>
      <c r="B59" s="30"/>
      <c r="C59" s="31"/>
      <c r="D59" s="32"/>
      <c r="E59" s="32"/>
      <c r="F59" s="76">
        <f t="shared" si="0"/>
      </c>
      <c r="G59" s="8" t="str">
        <f>IF(Prévisions!$F59="","VMA ?",LOOKUP(Prévisions!$F59,vmacible))</f>
        <v>VMA ?</v>
      </c>
      <c r="H59" s="33" t="str">
        <f>IF(Prévisions!$F59="","VMA ?",500/((Prévisions!$F59*(Prévisions!$G59/100))*24000))</f>
        <v>VMA ?</v>
      </c>
      <c r="I59" s="34" t="str">
        <f>IF(Prévisions!$F59="","VMA ?",Prévisions!$F59*(Prévisions!$G59/100))</f>
        <v>VMA ?</v>
      </c>
      <c r="J59" s="35" t="str">
        <f>IF(Prévisions!$F59="","VMA ?",Prévisions!$H59*3)</f>
        <v>VMA ?</v>
      </c>
      <c r="K59" s="57" t="str">
        <f>IF(Prévisions!$C59="","SEXE ?",IF(Prévisions!$C59="F",LOOKUP(Prévisions!$J59,barf),LOOKUP(Prévisions!$J59,barg)))</f>
        <v>SEXE ?</v>
      </c>
      <c r="L59" s="65" t="e">
        <f t="shared" si="6"/>
        <v>#VALUE!</v>
      </c>
      <c r="M59" s="61" t="e">
        <f t="shared" si="7"/>
        <v>#VALUE!</v>
      </c>
      <c r="N59" s="61" t="e">
        <f t="shared" si="8"/>
        <v>#VALUE!</v>
      </c>
      <c r="O59" s="61" t="e">
        <f t="shared" si="9"/>
        <v>#VALUE!</v>
      </c>
      <c r="P59" s="66" t="e">
        <f t="shared" si="10"/>
        <v>#VALUE!</v>
      </c>
    </row>
    <row r="60" spans="1:16" s="2" customFormat="1" ht="24" customHeight="1">
      <c r="A60" s="29"/>
      <c r="B60" s="30"/>
      <c r="C60" s="31"/>
      <c r="D60" s="32"/>
      <c r="E60" s="32"/>
      <c r="F60" s="76">
        <f t="shared" si="0"/>
      </c>
      <c r="G60" s="8" t="str">
        <f>IF(Prévisions!$F60="","VMA ?",LOOKUP(Prévisions!$F60,vmacible))</f>
        <v>VMA ?</v>
      </c>
      <c r="H60" s="33" t="str">
        <f>IF(Prévisions!$F60="","VMA ?",500/((Prévisions!$F60*(Prévisions!$G60/100))*24000))</f>
        <v>VMA ?</v>
      </c>
      <c r="I60" s="34" t="str">
        <f>IF(Prévisions!$F60="","VMA ?",Prévisions!$F60*(Prévisions!$G60/100))</f>
        <v>VMA ?</v>
      </c>
      <c r="J60" s="35" t="str">
        <f>IF(Prévisions!$F60="","VMA ?",Prévisions!$H60*3)</f>
        <v>VMA ?</v>
      </c>
      <c r="K60" s="57" t="str">
        <f>IF(Prévisions!$C60="","SEXE ?",IF(Prévisions!$C60="F",LOOKUP(Prévisions!$J60,barf),LOOKUP(Prévisions!$J60,barg)))</f>
        <v>SEXE ?</v>
      </c>
      <c r="L60" s="65" t="e">
        <f t="shared" si="6"/>
        <v>#VALUE!</v>
      </c>
      <c r="M60" s="61" t="e">
        <f t="shared" si="7"/>
        <v>#VALUE!</v>
      </c>
      <c r="N60" s="61" t="e">
        <f t="shared" si="8"/>
        <v>#VALUE!</v>
      </c>
      <c r="O60" s="61" t="e">
        <f t="shared" si="9"/>
        <v>#VALUE!</v>
      </c>
      <c r="P60" s="66" t="e">
        <f t="shared" si="10"/>
        <v>#VALUE!</v>
      </c>
    </row>
    <row r="61" spans="1:16" s="2" customFormat="1" ht="24" customHeight="1">
      <c r="A61" s="29"/>
      <c r="B61" s="30"/>
      <c r="C61" s="31"/>
      <c r="D61" s="32"/>
      <c r="E61" s="32"/>
      <c r="F61" s="76">
        <f t="shared" si="0"/>
      </c>
      <c r="G61" s="8" t="str">
        <f>IF(Prévisions!$F61="","VMA ?",LOOKUP(Prévisions!$F61,vmacible))</f>
        <v>VMA ?</v>
      </c>
      <c r="H61" s="33" t="str">
        <f>IF(Prévisions!$F61="","VMA ?",500/((Prévisions!$F61*(Prévisions!$G61/100))*24000))</f>
        <v>VMA ?</v>
      </c>
      <c r="I61" s="34" t="str">
        <f>IF(Prévisions!$F61="","VMA ?",Prévisions!$F61*(Prévisions!$G61/100))</f>
        <v>VMA ?</v>
      </c>
      <c r="J61" s="35" t="str">
        <f>IF(Prévisions!$F61="","VMA ?",Prévisions!$H61*3)</f>
        <v>VMA ?</v>
      </c>
      <c r="K61" s="57" t="str">
        <f>IF(Prévisions!$C61="","SEXE ?",IF(Prévisions!$C61="F",LOOKUP(Prévisions!$J61,barf),LOOKUP(Prévisions!$J61,barg)))</f>
        <v>SEXE ?</v>
      </c>
      <c r="L61" s="65" t="e">
        <f t="shared" si="6"/>
        <v>#VALUE!</v>
      </c>
      <c r="M61" s="61" t="e">
        <f t="shared" si="7"/>
        <v>#VALUE!</v>
      </c>
      <c r="N61" s="61" t="e">
        <f t="shared" si="8"/>
        <v>#VALUE!</v>
      </c>
      <c r="O61" s="61" t="e">
        <f t="shared" si="9"/>
        <v>#VALUE!</v>
      </c>
      <c r="P61" s="66" t="e">
        <f t="shared" si="10"/>
        <v>#VALUE!</v>
      </c>
    </row>
    <row r="62" spans="1:16" s="2" customFormat="1" ht="24" customHeight="1">
      <c r="A62" s="29"/>
      <c r="B62" s="30"/>
      <c r="C62" s="31"/>
      <c r="D62" s="32"/>
      <c r="E62" s="32"/>
      <c r="F62" s="76">
        <f t="shared" si="0"/>
      </c>
      <c r="G62" s="8" t="str">
        <f>IF(Prévisions!$F62="","VMA ?",LOOKUP(Prévisions!$F62,vmacible))</f>
        <v>VMA ?</v>
      </c>
      <c r="H62" s="33" t="str">
        <f>IF(Prévisions!$F62="","VMA ?",500/((Prévisions!$F62*(Prévisions!$G62/100))*24000))</f>
        <v>VMA ?</v>
      </c>
      <c r="I62" s="34" t="str">
        <f>IF(Prévisions!$F62="","VMA ?",Prévisions!$F62*(Prévisions!$G62/100))</f>
        <v>VMA ?</v>
      </c>
      <c r="J62" s="35" t="str">
        <f>IF(Prévisions!$F62="","VMA ?",Prévisions!$H62*3)</f>
        <v>VMA ?</v>
      </c>
      <c r="K62" s="57" t="str">
        <f>IF(Prévisions!$C62="","SEXE ?",IF(Prévisions!$C62="F",LOOKUP(Prévisions!$J62,barf),LOOKUP(Prévisions!$J62,barg)))</f>
        <v>SEXE ?</v>
      </c>
      <c r="L62" s="65" t="e">
        <f t="shared" si="6"/>
        <v>#VALUE!</v>
      </c>
      <c r="M62" s="61" t="e">
        <f t="shared" si="7"/>
        <v>#VALUE!</v>
      </c>
      <c r="N62" s="61" t="e">
        <f t="shared" si="8"/>
        <v>#VALUE!</v>
      </c>
      <c r="O62" s="61" t="e">
        <f t="shared" si="9"/>
        <v>#VALUE!</v>
      </c>
      <c r="P62" s="66" t="e">
        <f t="shared" si="10"/>
        <v>#VALUE!</v>
      </c>
    </row>
    <row r="63" spans="1:16" s="2" customFormat="1" ht="24" customHeight="1">
      <c r="A63" s="29"/>
      <c r="B63" s="30"/>
      <c r="C63" s="31"/>
      <c r="D63" s="32"/>
      <c r="E63" s="32"/>
      <c r="F63" s="76">
        <f t="shared" si="0"/>
      </c>
      <c r="G63" s="8" t="str">
        <f>IF(Prévisions!$F63="","VMA ?",LOOKUP(Prévisions!$F63,vmacible))</f>
        <v>VMA ?</v>
      </c>
      <c r="H63" s="33" t="str">
        <f>IF(Prévisions!$F63="","VMA ?",500/((Prévisions!$F63*(Prévisions!$G63/100))*24000))</f>
        <v>VMA ?</v>
      </c>
      <c r="I63" s="34" t="str">
        <f>IF(Prévisions!$F63="","VMA ?",Prévisions!$F63*(Prévisions!$G63/100))</f>
        <v>VMA ?</v>
      </c>
      <c r="J63" s="35" t="str">
        <f>IF(Prévisions!$F63="","VMA ?",Prévisions!$H63*3)</f>
        <v>VMA ?</v>
      </c>
      <c r="K63" s="57" t="str">
        <f>IF(Prévisions!$C63="","SEXE ?",IF(Prévisions!$C63="F",LOOKUP(Prévisions!$J63,barf),LOOKUP(Prévisions!$J63,barg)))</f>
        <v>SEXE ?</v>
      </c>
      <c r="L63" s="65" t="e">
        <f t="shared" si="6"/>
        <v>#VALUE!</v>
      </c>
      <c r="M63" s="61" t="e">
        <f t="shared" si="7"/>
        <v>#VALUE!</v>
      </c>
      <c r="N63" s="61" t="e">
        <f t="shared" si="8"/>
        <v>#VALUE!</v>
      </c>
      <c r="O63" s="61" t="e">
        <f t="shared" si="9"/>
        <v>#VALUE!</v>
      </c>
      <c r="P63" s="66" t="e">
        <f t="shared" si="10"/>
        <v>#VALUE!</v>
      </c>
    </row>
    <row r="64" spans="1:16" s="2" customFormat="1" ht="24" customHeight="1">
      <c r="A64" s="29"/>
      <c r="B64" s="30"/>
      <c r="C64" s="31"/>
      <c r="D64" s="32"/>
      <c r="E64" s="32"/>
      <c r="F64" s="76">
        <f t="shared" si="0"/>
      </c>
      <c r="G64" s="8" t="str">
        <f>IF(Prévisions!$F64="","VMA ?",LOOKUP(Prévisions!$F64,vmacible))</f>
        <v>VMA ?</v>
      </c>
      <c r="H64" s="9" t="str">
        <f>IF(Prévisions!$F64="","VMA ?",500/((Prévisions!$F64*(Prévisions!$G64/100))*24000))</f>
        <v>VMA ?</v>
      </c>
      <c r="I64" s="10" t="str">
        <f>IF(Prévisions!$F64="","VMA ?",Prévisions!$F64*(Prévisions!$G64/100))</f>
        <v>VMA ?</v>
      </c>
      <c r="J64" s="11" t="str">
        <f>IF(Prévisions!$F64="","VMA ?",Prévisions!$H64*3)</f>
        <v>VMA ?</v>
      </c>
      <c r="K64" s="57" t="str">
        <f>IF(Prévisions!$C64="","SEXE ?",IF(Prévisions!$C64="F",LOOKUP(Prévisions!$J64,barf),LOOKUP(Prévisions!$J64,barg)))</f>
        <v>SEXE ?</v>
      </c>
      <c r="L64" s="65" t="e">
        <f t="shared" si="6"/>
        <v>#VALUE!</v>
      </c>
      <c r="M64" s="61" t="e">
        <f t="shared" si="7"/>
        <v>#VALUE!</v>
      </c>
      <c r="N64" s="61" t="e">
        <f t="shared" si="8"/>
        <v>#VALUE!</v>
      </c>
      <c r="O64" s="61" t="e">
        <f t="shared" si="9"/>
        <v>#VALUE!</v>
      </c>
      <c r="P64" s="66" t="e">
        <f t="shared" si="10"/>
        <v>#VALUE!</v>
      </c>
    </row>
    <row r="65" spans="1:16" s="2" customFormat="1" ht="24" customHeight="1">
      <c r="A65" s="29"/>
      <c r="B65" s="30"/>
      <c r="C65" s="31"/>
      <c r="D65" s="32"/>
      <c r="E65" s="32"/>
      <c r="F65" s="76">
        <f t="shared" si="0"/>
      </c>
      <c r="G65" s="8" t="str">
        <f>IF(Prévisions!$F65="","VMA ?",LOOKUP(Prévisions!$F65,vmacible))</f>
        <v>VMA ?</v>
      </c>
      <c r="H65" s="9" t="str">
        <f>IF(Prévisions!$F65="","VMA ?",500/((Prévisions!$F65*(Prévisions!$G65/100))*24000))</f>
        <v>VMA ?</v>
      </c>
      <c r="I65" s="10" t="str">
        <f>IF(Prévisions!$F65="","VMA ?",Prévisions!$F65*(Prévisions!$G65/100))</f>
        <v>VMA ?</v>
      </c>
      <c r="J65" s="11" t="str">
        <f>IF(Prévisions!$F65="","VMA ?",Prévisions!$H65*3)</f>
        <v>VMA ?</v>
      </c>
      <c r="K65" s="57" t="str">
        <f>IF(Prévisions!$C65="","SEXE ?",IF(Prévisions!$C65="F",LOOKUP(Prévisions!$J65,barf),LOOKUP(Prévisions!$J65,barg)))</f>
        <v>SEXE ?</v>
      </c>
      <c r="L65" s="65" t="e">
        <f t="shared" si="6"/>
        <v>#VALUE!</v>
      </c>
      <c r="M65" s="61" t="e">
        <f t="shared" si="7"/>
        <v>#VALUE!</v>
      </c>
      <c r="N65" s="61" t="e">
        <f t="shared" si="8"/>
        <v>#VALUE!</v>
      </c>
      <c r="O65" s="61" t="e">
        <f t="shared" si="9"/>
        <v>#VALUE!</v>
      </c>
      <c r="P65" s="66" t="e">
        <f t="shared" si="10"/>
        <v>#VALUE!</v>
      </c>
    </row>
    <row r="66" spans="1:16" s="2" customFormat="1" ht="24" customHeight="1">
      <c r="A66" s="29"/>
      <c r="B66" s="30"/>
      <c r="C66" s="31"/>
      <c r="D66" s="32"/>
      <c r="E66" s="32"/>
      <c r="F66" s="76">
        <f aca="true" t="shared" si="11" ref="F66:F100">IF(E66="","",(E66*3/2)-4)</f>
      </c>
      <c r="G66" s="8" t="str">
        <f>IF(Prévisions!$F66="","VMA ?",LOOKUP(Prévisions!$F66,vmacible))</f>
        <v>VMA ?</v>
      </c>
      <c r="H66" s="9" t="str">
        <f>IF(Prévisions!$F66="","VMA ?",500/((Prévisions!$F66*(Prévisions!$G66/100))*24000))</f>
        <v>VMA ?</v>
      </c>
      <c r="I66" s="10" t="str">
        <f>IF(Prévisions!$F66="","VMA ?",Prévisions!$F66*(Prévisions!$G66/100))</f>
        <v>VMA ?</v>
      </c>
      <c r="J66" s="11" t="str">
        <f>IF(Prévisions!$F66="","VMA ?",Prévisions!$H66*3)</f>
        <v>VMA ?</v>
      </c>
      <c r="K66" s="57" t="str">
        <f>IF(Prévisions!$C66="","SEXE ?",IF(Prévisions!$C66="F",LOOKUP(Prévisions!$J66,barf),LOOKUP(Prévisions!$J66,barg)))</f>
        <v>SEXE ?</v>
      </c>
      <c r="L66" s="65" t="e">
        <f aca="true" t="shared" si="12" ref="L66:L100">H66/5</f>
        <v>#VALUE!</v>
      </c>
      <c r="M66" s="61" t="e">
        <f aca="true" t="shared" si="13" ref="M66:M100">H66/5*2</f>
        <v>#VALUE!</v>
      </c>
      <c r="N66" s="61" t="e">
        <f aca="true" t="shared" si="14" ref="N66:N100">H66/5*3</f>
        <v>#VALUE!</v>
      </c>
      <c r="O66" s="61" t="e">
        <f aca="true" t="shared" si="15" ref="O66:O100">$H66/5*4</f>
        <v>#VALUE!</v>
      </c>
      <c r="P66" s="66" t="e">
        <f aca="true" t="shared" si="16" ref="P66:P100">$H66/5*5</f>
        <v>#VALUE!</v>
      </c>
    </row>
    <row r="67" spans="1:16" s="2" customFormat="1" ht="24" customHeight="1">
      <c r="A67" s="29"/>
      <c r="B67" s="30"/>
      <c r="C67" s="31"/>
      <c r="D67" s="32"/>
      <c r="E67" s="32"/>
      <c r="F67" s="76">
        <f t="shared" si="11"/>
      </c>
      <c r="G67" s="8" t="str">
        <f>IF(Prévisions!$F67="","VMA ?",LOOKUP(Prévisions!$F67,vmacible))</f>
        <v>VMA ?</v>
      </c>
      <c r="H67" s="9" t="str">
        <f>IF(Prévisions!$F67="","VMA ?",500/((Prévisions!$F67*(Prévisions!$G67/100))*24000))</f>
        <v>VMA ?</v>
      </c>
      <c r="I67" s="10" t="str">
        <f>IF(Prévisions!$F67="","VMA ?",Prévisions!$F67*(Prévisions!$G67/100))</f>
        <v>VMA ?</v>
      </c>
      <c r="J67" s="11" t="str">
        <f>IF(Prévisions!$F67="","VMA ?",Prévisions!$H67*3)</f>
        <v>VMA ?</v>
      </c>
      <c r="K67" s="57" t="str">
        <f>IF(Prévisions!$C67="","SEXE ?",IF(Prévisions!$C67="F",LOOKUP(Prévisions!$J67,barf),LOOKUP(Prévisions!$J67,barg)))</f>
        <v>SEXE ?</v>
      </c>
      <c r="L67" s="65" t="e">
        <f t="shared" si="12"/>
        <v>#VALUE!</v>
      </c>
      <c r="M67" s="61" t="e">
        <f t="shared" si="13"/>
        <v>#VALUE!</v>
      </c>
      <c r="N67" s="61" t="e">
        <f t="shared" si="14"/>
        <v>#VALUE!</v>
      </c>
      <c r="O67" s="61" t="e">
        <f t="shared" si="15"/>
        <v>#VALUE!</v>
      </c>
      <c r="P67" s="66" t="e">
        <f t="shared" si="16"/>
        <v>#VALUE!</v>
      </c>
    </row>
    <row r="68" spans="1:16" s="2" customFormat="1" ht="24" customHeight="1">
      <c r="A68" s="29"/>
      <c r="B68" s="30"/>
      <c r="C68" s="31"/>
      <c r="D68" s="32"/>
      <c r="E68" s="32"/>
      <c r="F68" s="76">
        <f t="shared" si="11"/>
      </c>
      <c r="G68" s="8" t="str">
        <f>IF(Prévisions!$F68="","VMA ?",LOOKUP(Prévisions!$F68,vmacible))</f>
        <v>VMA ?</v>
      </c>
      <c r="H68" s="9" t="str">
        <f>IF(Prévisions!$F68="","VMA ?",500/((Prévisions!$F68*(Prévisions!$G68/100))*24000))</f>
        <v>VMA ?</v>
      </c>
      <c r="I68" s="10" t="str">
        <f>IF(Prévisions!$F68="","VMA ?",Prévisions!$F68*(Prévisions!$G68/100))</f>
        <v>VMA ?</v>
      </c>
      <c r="J68" s="11" t="str">
        <f>IF(Prévisions!$F68="","VMA ?",Prévisions!$H68*3)</f>
        <v>VMA ?</v>
      </c>
      <c r="K68" s="57" t="str">
        <f>IF(Prévisions!$C68="","SEXE ?",IF(Prévisions!$C68="F",LOOKUP(Prévisions!$J68,barf),LOOKUP(Prévisions!$J68,barg)))</f>
        <v>SEXE ?</v>
      </c>
      <c r="L68" s="65" t="e">
        <f t="shared" si="12"/>
        <v>#VALUE!</v>
      </c>
      <c r="M68" s="61" t="e">
        <f t="shared" si="13"/>
        <v>#VALUE!</v>
      </c>
      <c r="N68" s="61" t="e">
        <f t="shared" si="14"/>
        <v>#VALUE!</v>
      </c>
      <c r="O68" s="61" t="e">
        <f t="shared" si="15"/>
        <v>#VALUE!</v>
      </c>
      <c r="P68" s="66" t="e">
        <f t="shared" si="16"/>
        <v>#VALUE!</v>
      </c>
    </row>
    <row r="69" spans="1:16" s="2" customFormat="1" ht="24" customHeight="1">
      <c r="A69" s="29"/>
      <c r="B69" s="30"/>
      <c r="C69" s="31"/>
      <c r="D69" s="32"/>
      <c r="E69" s="32"/>
      <c r="F69" s="76">
        <f t="shared" si="11"/>
      </c>
      <c r="G69" s="8" t="str">
        <f>IF(Prévisions!$F69="","VMA ?",LOOKUP(Prévisions!$F69,vmacible))</f>
        <v>VMA ?</v>
      </c>
      <c r="H69" s="9" t="str">
        <f>IF(Prévisions!$F69="","VMA ?",500/((Prévisions!$F69*(Prévisions!$G69/100))*24000))</f>
        <v>VMA ?</v>
      </c>
      <c r="I69" s="10" t="str">
        <f>IF(Prévisions!$F69="","VMA ?",Prévisions!$F69*(Prévisions!$G69/100))</f>
        <v>VMA ?</v>
      </c>
      <c r="J69" s="11" t="str">
        <f>IF(Prévisions!$F69="","VMA ?",Prévisions!$H69*3)</f>
        <v>VMA ?</v>
      </c>
      <c r="K69" s="57" t="str">
        <f>IF(Prévisions!$C69="","SEXE ?",IF(Prévisions!$C69="F",LOOKUP(Prévisions!$J69,barf),LOOKUP(Prévisions!$J69,barg)))</f>
        <v>SEXE ?</v>
      </c>
      <c r="L69" s="65" t="e">
        <f t="shared" si="12"/>
        <v>#VALUE!</v>
      </c>
      <c r="M69" s="61" t="e">
        <f t="shared" si="13"/>
        <v>#VALUE!</v>
      </c>
      <c r="N69" s="61" t="e">
        <f t="shared" si="14"/>
        <v>#VALUE!</v>
      </c>
      <c r="O69" s="61" t="e">
        <f t="shared" si="15"/>
        <v>#VALUE!</v>
      </c>
      <c r="P69" s="66" t="e">
        <f t="shared" si="16"/>
        <v>#VALUE!</v>
      </c>
    </row>
    <row r="70" spans="1:16" s="2" customFormat="1" ht="24" customHeight="1">
      <c r="A70" s="29"/>
      <c r="B70" s="30"/>
      <c r="C70" s="31"/>
      <c r="D70" s="32"/>
      <c r="E70" s="32"/>
      <c r="F70" s="76">
        <f t="shared" si="11"/>
      </c>
      <c r="G70" s="8" t="str">
        <f>IF(Prévisions!$F70="","VMA ?",LOOKUP(Prévisions!$F70,vmacible))</f>
        <v>VMA ?</v>
      </c>
      <c r="H70" s="9" t="str">
        <f>IF(Prévisions!$F70="","VMA ?",500/((Prévisions!$F70*(Prévisions!$G70/100))*24000))</f>
        <v>VMA ?</v>
      </c>
      <c r="I70" s="10" t="str">
        <f>IF(Prévisions!$F70="","VMA ?",Prévisions!$F70*(Prévisions!$G70/100))</f>
        <v>VMA ?</v>
      </c>
      <c r="J70" s="11" t="str">
        <f>IF(Prévisions!$F70="","VMA ?",Prévisions!$H70*3)</f>
        <v>VMA ?</v>
      </c>
      <c r="K70" s="57" t="str">
        <f>IF(Prévisions!$C70="","SEXE ?",IF(Prévisions!$C70="F",LOOKUP(Prévisions!$J70,barf),LOOKUP(Prévisions!$J70,barg)))</f>
        <v>SEXE ?</v>
      </c>
      <c r="L70" s="65" t="e">
        <f t="shared" si="12"/>
        <v>#VALUE!</v>
      </c>
      <c r="M70" s="61" t="e">
        <f t="shared" si="13"/>
        <v>#VALUE!</v>
      </c>
      <c r="N70" s="61" t="e">
        <f t="shared" si="14"/>
        <v>#VALUE!</v>
      </c>
      <c r="O70" s="61" t="e">
        <f t="shared" si="15"/>
        <v>#VALUE!</v>
      </c>
      <c r="P70" s="66" t="e">
        <f t="shared" si="16"/>
        <v>#VALUE!</v>
      </c>
    </row>
    <row r="71" spans="1:16" s="2" customFormat="1" ht="24" customHeight="1">
      <c r="A71" s="29"/>
      <c r="B71" s="30"/>
      <c r="C71" s="31"/>
      <c r="D71" s="32"/>
      <c r="E71" s="32"/>
      <c r="F71" s="76">
        <f t="shared" si="11"/>
      </c>
      <c r="G71" s="8" t="str">
        <f>IF(Prévisions!$F71="","VMA ?",LOOKUP(Prévisions!$F71,vmacible))</f>
        <v>VMA ?</v>
      </c>
      <c r="H71" s="9" t="str">
        <f>IF(Prévisions!$F71="","VMA ?",500/((Prévisions!$F71*(Prévisions!$G71/100))*24000))</f>
        <v>VMA ?</v>
      </c>
      <c r="I71" s="10" t="str">
        <f>IF(Prévisions!$F71="","VMA ?",Prévisions!$F71*(Prévisions!$G71/100))</f>
        <v>VMA ?</v>
      </c>
      <c r="J71" s="11" t="str">
        <f>IF(Prévisions!$F71="","VMA ?",Prévisions!$H71*3)</f>
        <v>VMA ?</v>
      </c>
      <c r="K71" s="57" t="str">
        <f>IF(Prévisions!$C71="","SEXE ?",IF(Prévisions!$C71="F",LOOKUP(Prévisions!$J71,barf),LOOKUP(Prévisions!$J71,barg)))</f>
        <v>SEXE ?</v>
      </c>
      <c r="L71" s="65" t="e">
        <f t="shared" si="12"/>
        <v>#VALUE!</v>
      </c>
      <c r="M71" s="61" t="e">
        <f t="shared" si="13"/>
        <v>#VALUE!</v>
      </c>
      <c r="N71" s="61" t="e">
        <f t="shared" si="14"/>
        <v>#VALUE!</v>
      </c>
      <c r="O71" s="61" t="e">
        <f t="shared" si="15"/>
        <v>#VALUE!</v>
      </c>
      <c r="P71" s="66" t="e">
        <f t="shared" si="16"/>
        <v>#VALUE!</v>
      </c>
    </row>
    <row r="72" spans="1:16" s="2" customFormat="1" ht="24" customHeight="1">
      <c r="A72" s="29"/>
      <c r="B72" s="30"/>
      <c r="C72" s="31"/>
      <c r="D72" s="32"/>
      <c r="E72" s="32"/>
      <c r="F72" s="76">
        <f t="shared" si="11"/>
      </c>
      <c r="G72" s="8" t="str">
        <f>IF(Prévisions!$F72="","VMA ?",LOOKUP(Prévisions!$F72,vmacible))</f>
        <v>VMA ?</v>
      </c>
      <c r="H72" s="9" t="str">
        <f>IF(Prévisions!$F72="","VMA ?",500/((Prévisions!$F72*(Prévisions!$G72/100))*24000))</f>
        <v>VMA ?</v>
      </c>
      <c r="I72" s="10" t="str">
        <f>IF(Prévisions!$F72="","VMA ?",Prévisions!$F72*(Prévisions!$G72/100))</f>
        <v>VMA ?</v>
      </c>
      <c r="J72" s="11" t="str">
        <f>IF(Prévisions!$F72="","VMA ?",Prévisions!$H72*3)</f>
        <v>VMA ?</v>
      </c>
      <c r="K72" s="57" t="str">
        <f>IF(Prévisions!$C72="","SEXE ?",IF(Prévisions!$C72="F",LOOKUP(Prévisions!$J72,barf),LOOKUP(Prévisions!$J72,barg)))</f>
        <v>SEXE ?</v>
      </c>
      <c r="L72" s="65" t="e">
        <f t="shared" si="12"/>
        <v>#VALUE!</v>
      </c>
      <c r="M72" s="61" t="e">
        <f t="shared" si="13"/>
        <v>#VALUE!</v>
      </c>
      <c r="N72" s="61" t="e">
        <f t="shared" si="14"/>
        <v>#VALUE!</v>
      </c>
      <c r="O72" s="61" t="e">
        <f t="shared" si="15"/>
        <v>#VALUE!</v>
      </c>
      <c r="P72" s="66" t="e">
        <f t="shared" si="16"/>
        <v>#VALUE!</v>
      </c>
    </row>
    <row r="73" spans="1:16" s="2" customFormat="1" ht="24" customHeight="1">
      <c r="A73" s="29"/>
      <c r="B73" s="30"/>
      <c r="C73" s="31"/>
      <c r="D73" s="32"/>
      <c r="E73" s="32"/>
      <c r="F73" s="76">
        <f t="shared" si="11"/>
      </c>
      <c r="G73" s="8" t="str">
        <f>IF(Prévisions!$F73="","VMA ?",LOOKUP(Prévisions!$F73,vmacible))</f>
        <v>VMA ?</v>
      </c>
      <c r="H73" s="9" t="str">
        <f>IF(Prévisions!$F73="","VMA ?",500/((Prévisions!$F73*(Prévisions!$G73/100))*24000))</f>
        <v>VMA ?</v>
      </c>
      <c r="I73" s="10" t="str">
        <f>IF(Prévisions!$F73="","VMA ?",Prévisions!$F73*(Prévisions!$G73/100))</f>
        <v>VMA ?</v>
      </c>
      <c r="J73" s="11" t="str">
        <f>IF(Prévisions!$F73="","VMA ?",Prévisions!$H73*3)</f>
        <v>VMA ?</v>
      </c>
      <c r="K73" s="57" t="str">
        <f>IF(Prévisions!$C73="","SEXE ?",IF(Prévisions!$C73="F",LOOKUP(Prévisions!$J73,barf),LOOKUP(Prévisions!$J73,barg)))</f>
        <v>SEXE ?</v>
      </c>
      <c r="L73" s="65" t="e">
        <f t="shared" si="12"/>
        <v>#VALUE!</v>
      </c>
      <c r="M73" s="61" t="e">
        <f t="shared" si="13"/>
        <v>#VALUE!</v>
      </c>
      <c r="N73" s="61" t="e">
        <f t="shared" si="14"/>
        <v>#VALUE!</v>
      </c>
      <c r="O73" s="61" t="e">
        <f t="shared" si="15"/>
        <v>#VALUE!</v>
      </c>
      <c r="P73" s="66" t="e">
        <f t="shared" si="16"/>
        <v>#VALUE!</v>
      </c>
    </row>
    <row r="74" spans="1:16" s="2" customFormat="1" ht="24" customHeight="1">
      <c r="A74" s="29"/>
      <c r="B74" s="30"/>
      <c r="C74" s="31"/>
      <c r="D74" s="32"/>
      <c r="E74" s="32"/>
      <c r="F74" s="76">
        <f t="shared" si="11"/>
      </c>
      <c r="G74" s="8" t="str">
        <f>IF(Prévisions!$F74="","VMA ?",LOOKUP(Prévisions!$F74,vmacible))</f>
        <v>VMA ?</v>
      </c>
      <c r="H74" s="9" t="str">
        <f>IF(Prévisions!$F74="","VMA ?",500/((Prévisions!$F74*(Prévisions!$G74/100))*24000))</f>
        <v>VMA ?</v>
      </c>
      <c r="I74" s="10" t="str">
        <f>IF(Prévisions!$F74="","VMA ?",Prévisions!$F74*(Prévisions!$G74/100))</f>
        <v>VMA ?</v>
      </c>
      <c r="J74" s="11" t="str">
        <f>IF(Prévisions!$F74="","VMA ?",Prévisions!$H74*3)</f>
        <v>VMA ?</v>
      </c>
      <c r="K74" s="57" t="str">
        <f>IF(Prévisions!$C74="","SEXE ?",IF(Prévisions!$C74="F",LOOKUP(Prévisions!$J74,barf),LOOKUP(Prévisions!$J74,barg)))</f>
        <v>SEXE ?</v>
      </c>
      <c r="L74" s="65" t="e">
        <f t="shared" si="12"/>
        <v>#VALUE!</v>
      </c>
      <c r="M74" s="61" t="e">
        <f t="shared" si="13"/>
        <v>#VALUE!</v>
      </c>
      <c r="N74" s="61" t="e">
        <f t="shared" si="14"/>
        <v>#VALUE!</v>
      </c>
      <c r="O74" s="61" t="e">
        <f t="shared" si="15"/>
        <v>#VALUE!</v>
      </c>
      <c r="P74" s="66" t="e">
        <f t="shared" si="16"/>
        <v>#VALUE!</v>
      </c>
    </row>
    <row r="75" spans="1:16" s="2" customFormat="1" ht="24" customHeight="1">
      <c r="A75" s="29"/>
      <c r="B75" s="30"/>
      <c r="C75" s="31"/>
      <c r="D75" s="32"/>
      <c r="E75" s="32"/>
      <c r="F75" s="76">
        <f t="shared" si="11"/>
      </c>
      <c r="G75" s="8" t="str">
        <f>IF(Prévisions!$F75="","VMA ?",LOOKUP(Prévisions!$F75,vmacible))</f>
        <v>VMA ?</v>
      </c>
      <c r="H75" s="9" t="str">
        <f>IF(Prévisions!$F75="","VMA ?",500/((Prévisions!$F75*(Prévisions!$G75/100))*24000))</f>
        <v>VMA ?</v>
      </c>
      <c r="I75" s="10" t="str">
        <f>IF(Prévisions!$F75="","VMA ?",Prévisions!$F75*(Prévisions!$G75/100))</f>
        <v>VMA ?</v>
      </c>
      <c r="J75" s="11" t="str">
        <f>IF(Prévisions!$F75="","VMA ?",Prévisions!$H75*3)</f>
        <v>VMA ?</v>
      </c>
      <c r="K75" s="57" t="str">
        <f>IF(Prévisions!$C75="","SEXE ?",IF(Prévisions!$C75="F",LOOKUP(Prévisions!$J75,barf),LOOKUP(Prévisions!$J75,barg)))</f>
        <v>SEXE ?</v>
      </c>
      <c r="L75" s="65" t="e">
        <f t="shared" si="12"/>
        <v>#VALUE!</v>
      </c>
      <c r="M75" s="61" t="e">
        <f t="shared" si="13"/>
        <v>#VALUE!</v>
      </c>
      <c r="N75" s="61" t="e">
        <f t="shared" si="14"/>
        <v>#VALUE!</v>
      </c>
      <c r="O75" s="61" t="e">
        <f t="shared" si="15"/>
        <v>#VALUE!</v>
      </c>
      <c r="P75" s="66" t="e">
        <f t="shared" si="16"/>
        <v>#VALUE!</v>
      </c>
    </row>
    <row r="76" spans="1:16" s="2" customFormat="1" ht="24" customHeight="1">
      <c r="A76" s="29"/>
      <c r="B76" s="30"/>
      <c r="C76" s="31"/>
      <c r="D76" s="32"/>
      <c r="E76" s="32"/>
      <c r="F76" s="76">
        <f t="shared" si="11"/>
      </c>
      <c r="G76" s="8" t="str">
        <f>IF(Prévisions!$F76="","VMA ?",LOOKUP(Prévisions!$F76,vmacible))</f>
        <v>VMA ?</v>
      </c>
      <c r="H76" s="9" t="str">
        <f>IF(Prévisions!$F76="","VMA ?",500/((Prévisions!$F76*(Prévisions!$G76/100))*24000))</f>
        <v>VMA ?</v>
      </c>
      <c r="I76" s="10" t="str">
        <f>IF(Prévisions!$F76="","VMA ?",Prévisions!$F76*(Prévisions!$G76/100))</f>
        <v>VMA ?</v>
      </c>
      <c r="J76" s="11" t="str">
        <f>IF(Prévisions!$F76="","VMA ?",Prévisions!$H76*3)</f>
        <v>VMA ?</v>
      </c>
      <c r="K76" s="57" t="str">
        <f>IF(Prévisions!$C76="","SEXE ?",IF(Prévisions!$C76="F",LOOKUP(Prévisions!$J76,barf),LOOKUP(Prévisions!$J76,barg)))</f>
        <v>SEXE ?</v>
      </c>
      <c r="L76" s="65" t="e">
        <f t="shared" si="12"/>
        <v>#VALUE!</v>
      </c>
      <c r="M76" s="61" t="e">
        <f t="shared" si="13"/>
        <v>#VALUE!</v>
      </c>
      <c r="N76" s="61" t="e">
        <f t="shared" si="14"/>
        <v>#VALUE!</v>
      </c>
      <c r="O76" s="61" t="e">
        <f t="shared" si="15"/>
        <v>#VALUE!</v>
      </c>
      <c r="P76" s="66" t="e">
        <f t="shared" si="16"/>
        <v>#VALUE!</v>
      </c>
    </row>
    <row r="77" spans="1:16" s="2" customFormat="1" ht="24" customHeight="1">
      <c r="A77" s="29"/>
      <c r="B77" s="30"/>
      <c r="C77" s="31"/>
      <c r="D77" s="32"/>
      <c r="E77" s="32"/>
      <c r="F77" s="76">
        <f t="shared" si="11"/>
      </c>
      <c r="G77" s="8" t="str">
        <f>IF(Prévisions!$F77="","VMA ?",LOOKUP(Prévisions!$F77,vmacible))</f>
        <v>VMA ?</v>
      </c>
      <c r="H77" s="9" t="str">
        <f>IF(Prévisions!$F77="","VMA ?",500/((Prévisions!$F77*(Prévisions!$G77/100))*24000))</f>
        <v>VMA ?</v>
      </c>
      <c r="I77" s="10" t="str">
        <f>IF(Prévisions!$F77="","VMA ?",Prévisions!$F77*(Prévisions!$G77/100))</f>
        <v>VMA ?</v>
      </c>
      <c r="J77" s="11" t="str">
        <f>IF(Prévisions!$F77="","VMA ?",Prévisions!$H77*3)</f>
        <v>VMA ?</v>
      </c>
      <c r="K77" s="57" t="str">
        <f>IF(Prévisions!$C77="","SEXE ?",IF(Prévisions!$C77="F",LOOKUP(Prévisions!$J77,barf),LOOKUP(Prévisions!$J77,barg)))</f>
        <v>SEXE ?</v>
      </c>
      <c r="L77" s="65" t="e">
        <f t="shared" si="12"/>
        <v>#VALUE!</v>
      </c>
      <c r="M77" s="61" t="e">
        <f t="shared" si="13"/>
        <v>#VALUE!</v>
      </c>
      <c r="N77" s="61" t="e">
        <f t="shared" si="14"/>
        <v>#VALUE!</v>
      </c>
      <c r="O77" s="61" t="e">
        <f t="shared" si="15"/>
        <v>#VALUE!</v>
      </c>
      <c r="P77" s="66" t="e">
        <f t="shared" si="16"/>
        <v>#VALUE!</v>
      </c>
    </row>
    <row r="78" spans="1:16" s="2" customFormat="1" ht="24" customHeight="1">
      <c r="A78" s="29"/>
      <c r="B78" s="30"/>
      <c r="C78" s="31"/>
      <c r="D78" s="32"/>
      <c r="E78" s="32"/>
      <c r="F78" s="76">
        <f t="shared" si="11"/>
      </c>
      <c r="G78" s="8" t="str">
        <f>IF(Prévisions!$F78="","VMA ?",LOOKUP(Prévisions!$F78,vmacible))</f>
        <v>VMA ?</v>
      </c>
      <c r="H78" s="9" t="str">
        <f>IF(Prévisions!$F78="","VMA ?",500/((Prévisions!$F78*(Prévisions!$G78/100))*24000))</f>
        <v>VMA ?</v>
      </c>
      <c r="I78" s="10" t="str">
        <f>IF(Prévisions!$F78="","VMA ?",Prévisions!$F78*(Prévisions!$G78/100))</f>
        <v>VMA ?</v>
      </c>
      <c r="J78" s="11" t="str">
        <f>IF(Prévisions!$F78="","VMA ?",Prévisions!$H78*3)</f>
        <v>VMA ?</v>
      </c>
      <c r="K78" s="57" t="str">
        <f>IF(Prévisions!$C78="","SEXE ?",IF(Prévisions!$C78="F",LOOKUP(Prévisions!$J78,barf),LOOKUP(Prévisions!$J78,barg)))</f>
        <v>SEXE ?</v>
      </c>
      <c r="L78" s="65" t="e">
        <f t="shared" si="12"/>
        <v>#VALUE!</v>
      </c>
      <c r="M78" s="61" t="e">
        <f t="shared" si="13"/>
        <v>#VALUE!</v>
      </c>
      <c r="N78" s="61" t="e">
        <f t="shared" si="14"/>
        <v>#VALUE!</v>
      </c>
      <c r="O78" s="61" t="e">
        <f t="shared" si="15"/>
        <v>#VALUE!</v>
      </c>
      <c r="P78" s="66" t="e">
        <f t="shared" si="16"/>
        <v>#VALUE!</v>
      </c>
    </row>
    <row r="79" spans="1:16" s="2" customFormat="1" ht="24" customHeight="1">
      <c r="A79" s="29"/>
      <c r="B79" s="30"/>
      <c r="C79" s="31"/>
      <c r="D79" s="32"/>
      <c r="E79" s="32"/>
      <c r="F79" s="76">
        <f t="shared" si="11"/>
      </c>
      <c r="G79" s="8" t="str">
        <f>IF(Prévisions!$F79="","VMA ?",LOOKUP(Prévisions!$F79,vmacible))</f>
        <v>VMA ?</v>
      </c>
      <c r="H79" s="9" t="str">
        <f>IF(Prévisions!$F79="","VMA ?",500/((Prévisions!$F79*(Prévisions!$G79/100))*24000))</f>
        <v>VMA ?</v>
      </c>
      <c r="I79" s="10" t="str">
        <f>IF(Prévisions!$F79="","VMA ?",Prévisions!$F79*(Prévisions!$G79/100))</f>
        <v>VMA ?</v>
      </c>
      <c r="J79" s="11" t="str">
        <f>IF(Prévisions!$F79="","VMA ?",Prévisions!$H79*3)</f>
        <v>VMA ?</v>
      </c>
      <c r="K79" s="57" t="str">
        <f>IF(Prévisions!$C79="","SEXE ?",IF(Prévisions!$C79="F",LOOKUP(Prévisions!$J79,barf),LOOKUP(Prévisions!$J79,barg)))</f>
        <v>SEXE ?</v>
      </c>
      <c r="L79" s="65" t="e">
        <f t="shared" si="12"/>
        <v>#VALUE!</v>
      </c>
      <c r="M79" s="61" t="e">
        <f t="shared" si="13"/>
        <v>#VALUE!</v>
      </c>
      <c r="N79" s="61" t="e">
        <f t="shared" si="14"/>
        <v>#VALUE!</v>
      </c>
      <c r="O79" s="61" t="e">
        <f t="shared" si="15"/>
        <v>#VALUE!</v>
      </c>
      <c r="P79" s="66" t="e">
        <f t="shared" si="16"/>
        <v>#VALUE!</v>
      </c>
    </row>
    <row r="80" spans="1:16" s="2" customFormat="1" ht="24" customHeight="1">
      <c r="A80" s="29"/>
      <c r="B80" s="30"/>
      <c r="C80" s="31"/>
      <c r="D80" s="32"/>
      <c r="E80" s="32"/>
      <c r="F80" s="76">
        <f t="shared" si="11"/>
      </c>
      <c r="G80" s="8" t="str">
        <f>IF(Prévisions!$F80="","VMA ?",LOOKUP(Prévisions!$F80,vmacible))</f>
        <v>VMA ?</v>
      </c>
      <c r="H80" s="33" t="str">
        <f>IF(Prévisions!$F80="","VMA ?",500/((Prévisions!$F80*(Prévisions!$G80/100))*24000))</f>
        <v>VMA ?</v>
      </c>
      <c r="I80" s="34" t="str">
        <f>IF(Prévisions!$F80="","VMA ?",Prévisions!$F80*(Prévisions!$G80/100))</f>
        <v>VMA ?</v>
      </c>
      <c r="J80" s="35" t="str">
        <f>IF(Prévisions!$F80="","VMA ?",Prévisions!$H80*3)</f>
        <v>VMA ?</v>
      </c>
      <c r="K80" s="57" t="str">
        <f>IF(Prévisions!$C80="","SEXE ?",IF(Prévisions!$C80="F",LOOKUP(Prévisions!$J80,barf),LOOKUP(Prévisions!$J80,barg)))</f>
        <v>SEXE ?</v>
      </c>
      <c r="L80" s="65" t="e">
        <f t="shared" si="12"/>
        <v>#VALUE!</v>
      </c>
      <c r="M80" s="61" t="e">
        <f t="shared" si="13"/>
        <v>#VALUE!</v>
      </c>
      <c r="N80" s="61" t="e">
        <f t="shared" si="14"/>
        <v>#VALUE!</v>
      </c>
      <c r="O80" s="61" t="e">
        <f t="shared" si="15"/>
        <v>#VALUE!</v>
      </c>
      <c r="P80" s="66" t="e">
        <f t="shared" si="16"/>
        <v>#VALUE!</v>
      </c>
    </row>
    <row r="81" spans="1:16" s="2" customFormat="1" ht="24" customHeight="1">
      <c r="A81" s="29"/>
      <c r="B81" s="30"/>
      <c r="C81" s="31"/>
      <c r="D81" s="32"/>
      <c r="E81" s="32"/>
      <c r="F81" s="76">
        <f t="shared" si="11"/>
      </c>
      <c r="G81" s="8" t="str">
        <f>IF(Prévisions!$F81="","VMA ?",LOOKUP(Prévisions!$F81,vmacible))</f>
        <v>VMA ?</v>
      </c>
      <c r="H81" s="33" t="str">
        <f>IF(Prévisions!$F81="","VMA ?",500/((Prévisions!$F81*(Prévisions!$G81/100))*24000))</f>
        <v>VMA ?</v>
      </c>
      <c r="I81" s="34" t="str">
        <f>IF(Prévisions!$F81="","VMA ?",Prévisions!$F81*(Prévisions!$G81/100))</f>
        <v>VMA ?</v>
      </c>
      <c r="J81" s="35" t="str">
        <f>IF(Prévisions!$F81="","VMA ?",Prévisions!$H81*3)</f>
        <v>VMA ?</v>
      </c>
      <c r="K81" s="57" t="str">
        <f>IF(Prévisions!$C81="","SEXE ?",IF(Prévisions!$C81="F",LOOKUP(Prévisions!$J81,barf),LOOKUP(Prévisions!$J81,barg)))</f>
        <v>SEXE ?</v>
      </c>
      <c r="L81" s="65" t="e">
        <f t="shared" si="12"/>
        <v>#VALUE!</v>
      </c>
      <c r="M81" s="61" t="e">
        <f t="shared" si="13"/>
        <v>#VALUE!</v>
      </c>
      <c r="N81" s="61" t="e">
        <f t="shared" si="14"/>
        <v>#VALUE!</v>
      </c>
      <c r="O81" s="61" t="e">
        <f t="shared" si="15"/>
        <v>#VALUE!</v>
      </c>
      <c r="P81" s="66" t="e">
        <f t="shared" si="16"/>
        <v>#VALUE!</v>
      </c>
    </row>
    <row r="82" spans="1:16" s="2" customFormat="1" ht="24" customHeight="1">
      <c r="A82" s="29"/>
      <c r="B82" s="30"/>
      <c r="C82" s="31"/>
      <c r="D82" s="32"/>
      <c r="E82" s="32"/>
      <c r="F82" s="76">
        <f t="shared" si="11"/>
      </c>
      <c r="G82" s="8" t="str">
        <f>IF(Prévisions!$F82="","VMA ?",LOOKUP(Prévisions!$F82,vmacible))</f>
        <v>VMA ?</v>
      </c>
      <c r="H82" s="33" t="str">
        <f>IF(Prévisions!$F82="","VMA ?",500/((Prévisions!$F82*(Prévisions!$G82/100))*24000))</f>
        <v>VMA ?</v>
      </c>
      <c r="I82" s="34" t="str">
        <f>IF(Prévisions!$F82="","VMA ?",Prévisions!$F82*(Prévisions!$G82/100))</f>
        <v>VMA ?</v>
      </c>
      <c r="J82" s="35" t="str">
        <f>IF(Prévisions!$F82="","VMA ?",Prévisions!$H82*3)</f>
        <v>VMA ?</v>
      </c>
      <c r="K82" s="57" t="str">
        <f>IF(Prévisions!$C82="","SEXE ?",IF(Prévisions!$C82="F",LOOKUP(Prévisions!$J82,barf),LOOKUP(Prévisions!$J82,barg)))</f>
        <v>SEXE ?</v>
      </c>
      <c r="L82" s="65" t="e">
        <f t="shared" si="12"/>
        <v>#VALUE!</v>
      </c>
      <c r="M82" s="61" t="e">
        <f t="shared" si="13"/>
        <v>#VALUE!</v>
      </c>
      <c r="N82" s="61" t="e">
        <f t="shared" si="14"/>
        <v>#VALUE!</v>
      </c>
      <c r="O82" s="61" t="e">
        <f t="shared" si="15"/>
        <v>#VALUE!</v>
      </c>
      <c r="P82" s="66" t="e">
        <f t="shared" si="16"/>
        <v>#VALUE!</v>
      </c>
    </row>
    <row r="83" spans="1:16" s="2" customFormat="1" ht="24" customHeight="1">
      <c r="A83" s="29"/>
      <c r="B83" s="30"/>
      <c r="C83" s="31"/>
      <c r="D83" s="32"/>
      <c r="E83" s="32"/>
      <c r="F83" s="76">
        <f t="shared" si="11"/>
      </c>
      <c r="G83" s="8" t="str">
        <f>IF(Prévisions!$F83="","VMA ?",LOOKUP(Prévisions!$F83,vmacible))</f>
        <v>VMA ?</v>
      </c>
      <c r="H83" s="33" t="str">
        <f>IF(Prévisions!$F83="","VMA ?",500/((Prévisions!$F83*(Prévisions!$G83/100))*24000))</f>
        <v>VMA ?</v>
      </c>
      <c r="I83" s="34" t="str">
        <f>IF(Prévisions!$F83="","VMA ?",Prévisions!$F83*(Prévisions!$G83/100))</f>
        <v>VMA ?</v>
      </c>
      <c r="J83" s="35" t="str">
        <f>IF(Prévisions!$F83="","VMA ?",Prévisions!$H83*3)</f>
        <v>VMA ?</v>
      </c>
      <c r="K83" s="57" t="str">
        <f>IF(Prévisions!$C83="","SEXE ?",IF(Prévisions!$C83="F",LOOKUP(Prévisions!$J83,barf),LOOKUP(Prévisions!$J83,barg)))</f>
        <v>SEXE ?</v>
      </c>
      <c r="L83" s="65" t="e">
        <f t="shared" si="12"/>
        <v>#VALUE!</v>
      </c>
      <c r="M83" s="61" t="e">
        <f t="shared" si="13"/>
        <v>#VALUE!</v>
      </c>
      <c r="N83" s="61" t="e">
        <f t="shared" si="14"/>
        <v>#VALUE!</v>
      </c>
      <c r="O83" s="61" t="e">
        <f t="shared" si="15"/>
        <v>#VALUE!</v>
      </c>
      <c r="P83" s="66" t="e">
        <f t="shared" si="16"/>
        <v>#VALUE!</v>
      </c>
    </row>
    <row r="84" spans="1:16" s="2" customFormat="1" ht="24" customHeight="1">
      <c r="A84" s="29"/>
      <c r="B84" s="30"/>
      <c r="C84" s="31"/>
      <c r="D84" s="32"/>
      <c r="E84" s="32"/>
      <c r="F84" s="76">
        <f t="shared" si="11"/>
      </c>
      <c r="G84" s="8" t="str">
        <f>IF(Prévisions!$F84="","VMA ?",LOOKUP(Prévisions!$F84,vmacible))</f>
        <v>VMA ?</v>
      </c>
      <c r="H84" s="33" t="str">
        <f>IF(Prévisions!$F84="","VMA ?",500/((Prévisions!$F84*(Prévisions!$G84/100))*24000))</f>
        <v>VMA ?</v>
      </c>
      <c r="I84" s="34" t="str">
        <f>IF(Prévisions!$F84="","VMA ?",Prévisions!$F84*(Prévisions!$G84/100))</f>
        <v>VMA ?</v>
      </c>
      <c r="J84" s="35" t="str">
        <f>IF(Prévisions!$F84="","VMA ?",Prévisions!$H84*3)</f>
        <v>VMA ?</v>
      </c>
      <c r="K84" s="57" t="str">
        <f>IF(Prévisions!$C84="","SEXE ?",IF(Prévisions!$C84="F",LOOKUP(Prévisions!$J84,barf),LOOKUP(Prévisions!$J84,barg)))</f>
        <v>SEXE ?</v>
      </c>
      <c r="L84" s="65" t="e">
        <f t="shared" si="12"/>
        <v>#VALUE!</v>
      </c>
      <c r="M84" s="61" t="e">
        <f t="shared" si="13"/>
        <v>#VALUE!</v>
      </c>
      <c r="N84" s="61" t="e">
        <f t="shared" si="14"/>
        <v>#VALUE!</v>
      </c>
      <c r="O84" s="61" t="e">
        <f t="shared" si="15"/>
        <v>#VALUE!</v>
      </c>
      <c r="P84" s="66" t="e">
        <f t="shared" si="16"/>
        <v>#VALUE!</v>
      </c>
    </row>
    <row r="85" spans="1:16" s="2" customFormat="1" ht="24" customHeight="1">
      <c r="A85" s="29"/>
      <c r="B85" s="30"/>
      <c r="C85" s="31"/>
      <c r="D85" s="32"/>
      <c r="E85" s="32"/>
      <c r="F85" s="76">
        <f t="shared" si="11"/>
      </c>
      <c r="G85" s="8" t="str">
        <f>IF(Prévisions!$F85="","VMA ?",LOOKUP(Prévisions!$F85,vmacible))</f>
        <v>VMA ?</v>
      </c>
      <c r="H85" s="33" t="str">
        <f>IF(Prévisions!$F85="","VMA ?",500/((Prévisions!$F85*(Prévisions!$G85/100))*24000))</f>
        <v>VMA ?</v>
      </c>
      <c r="I85" s="34" t="str">
        <f>IF(Prévisions!$F85="","VMA ?",Prévisions!$F85*(Prévisions!$G85/100))</f>
        <v>VMA ?</v>
      </c>
      <c r="J85" s="35" t="str">
        <f>IF(Prévisions!$F85="","VMA ?",Prévisions!$H85*3)</f>
        <v>VMA ?</v>
      </c>
      <c r="K85" s="57" t="str">
        <f>IF(Prévisions!$C85="","SEXE ?",IF(Prévisions!$C85="F",LOOKUP(Prévisions!$J85,barf),LOOKUP(Prévisions!$J85,barg)))</f>
        <v>SEXE ?</v>
      </c>
      <c r="L85" s="65" t="e">
        <f t="shared" si="12"/>
        <v>#VALUE!</v>
      </c>
      <c r="M85" s="61" t="e">
        <f t="shared" si="13"/>
        <v>#VALUE!</v>
      </c>
      <c r="N85" s="61" t="e">
        <f t="shared" si="14"/>
        <v>#VALUE!</v>
      </c>
      <c r="O85" s="61" t="e">
        <f t="shared" si="15"/>
        <v>#VALUE!</v>
      </c>
      <c r="P85" s="66" t="e">
        <f t="shared" si="16"/>
        <v>#VALUE!</v>
      </c>
    </row>
    <row r="86" spans="1:16" s="2" customFormat="1" ht="24" customHeight="1">
      <c r="A86" s="29"/>
      <c r="B86" s="30"/>
      <c r="C86" s="31"/>
      <c r="D86" s="32"/>
      <c r="E86" s="32"/>
      <c r="F86" s="76">
        <f t="shared" si="11"/>
      </c>
      <c r="G86" s="8" t="str">
        <f>IF(Prévisions!$F86="","VMA ?",LOOKUP(Prévisions!$F86,vmacible))</f>
        <v>VMA ?</v>
      </c>
      <c r="H86" s="33" t="str">
        <f>IF(Prévisions!$F86="","VMA ?",500/((Prévisions!$F86*(Prévisions!$G86/100))*24000))</f>
        <v>VMA ?</v>
      </c>
      <c r="I86" s="34" t="str">
        <f>IF(Prévisions!$F86="","VMA ?",Prévisions!$F86*(Prévisions!$G86/100))</f>
        <v>VMA ?</v>
      </c>
      <c r="J86" s="35" t="str">
        <f>IF(Prévisions!$F86="","VMA ?",Prévisions!$H86*3)</f>
        <v>VMA ?</v>
      </c>
      <c r="K86" s="57" t="str">
        <f>IF(Prévisions!$C86="","SEXE ?",IF(Prévisions!$C86="F",LOOKUP(Prévisions!$J86,barf),LOOKUP(Prévisions!$J86,barg)))</f>
        <v>SEXE ?</v>
      </c>
      <c r="L86" s="65" t="e">
        <f t="shared" si="12"/>
        <v>#VALUE!</v>
      </c>
      <c r="M86" s="61" t="e">
        <f t="shared" si="13"/>
        <v>#VALUE!</v>
      </c>
      <c r="N86" s="61" t="e">
        <f t="shared" si="14"/>
        <v>#VALUE!</v>
      </c>
      <c r="O86" s="61" t="e">
        <f t="shared" si="15"/>
        <v>#VALUE!</v>
      </c>
      <c r="P86" s="66" t="e">
        <f t="shared" si="16"/>
        <v>#VALUE!</v>
      </c>
    </row>
    <row r="87" spans="1:16" s="2" customFormat="1" ht="24" customHeight="1">
      <c r="A87" s="29"/>
      <c r="B87" s="30"/>
      <c r="C87" s="31"/>
      <c r="D87" s="32"/>
      <c r="E87" s="32"/>
      <c r="F87" s="76">
        <f t="shared" si="11"/>
      </c>
      <c r="G87" s="8" t="str">
        <f>IF(Prévisions!$F87="","VMA ?",LOOKUP(Prévisions!$F87,vmacible))</f>
        <v>VMA ?</v>
      </c>
      <c r="H87" s="33" t="str">
        <f>IF(Prévisions!$F87="","VMA ?",500/((Prévisions!$F87*(Prévisions!$G87/100))*24000))</f>
        <v>VMA ?</v>
      </c>
      <c r="I87" s="34" t="str">
        <f>IF(Prévisions!$F87="","VMA ?",Prévisions!$F87*(Prévisions!$G87/100))</f>
        <v>VMA ?</v>
      </c>
      <c r="J87" s="35" t="str">
        <f>IF(Prévisions!$F87="","VMA ?",Prévisions!$H87*3)</f>
        <v>VMA ?</v>
      </c>
      <c r="K87" s="57" t="str">
        <f>IF(Prévisions!$C87="","SEXE ?",IF(Prévisions!$C87="F",LOOKUP(Prévisions!$J87,barf),LOOKUP(Prévisions!$J87,barg)))</f>
        <v>SEXE ?</v>
      </c>
      <c r="L87" s="65" t="e">
        <f t="shared" si="12"/>
        <v>#VALUE!</v>
      </c>
      <c r="M87" s="61" t="e">
        <f t="shared" si="13"/>
        <v>#VALUE!</v>
      </c>
      <c r="N87" s="61" t="e">
        <f t="shared" si="14"/>
        <v>#VALUE!</v>
      </c>
      <c r="O87" s="61" t="e">
        <f t="shared" si="15"/>
        <v>#VALUE!</v>
      </c>
      <c r="P87" s="66" t="e">
        <f t="shared" si="16"/>
        <v>#VALUE!</v>
      </c>
    </row>
    <row r="88" spans="1:16" s="2" customFormat="1" ht="24" customHeight="1">
      <c r="A88" s="29"/>
      <c r="B88" s="30"/>
      <c r="C88" s="31"/>
      <c r="D88" s="32"/>
      <c r="E88" s="32"/>
      <c r="F88" s="76">
        <f t="shared" si="11"/>
      </c>
      <c r="G88" s="8" t="str">
        <f>IF(Prévisions!$F88="","VMA ?",LOOKUP(Prévisions!$F88,vmacible))</f>
        <v>VMA ?</v>
      </c>
      <c r="H88" s="33" t="str">
        <f>IF(Prévisions!$F88="","VMA ?",500/((Prévisions!$F88*(Prévisions!$G88/100))*24000))</f>
        <v>VMA ?</v>
      </c>
      <c r="I88" s="34" t="str">
        <f>IF(Prévisions!$F88="","VMA ?",Prévisions!$F88*(Prévisions!$G88/100))</f>
        <v>VMA ?</v>
      </c>
      <c r="J88" s="35" t="str">
        <f>IF(Prévisions!$F88="","VMA ?",Prévisions!$H88*3)</f>
        <v>VMA ?</v>
      </c>
      <c r="K88" s="57" t="str">
        <f>IF(Prévisions!$C88="","SEXE ?",IF(Prévisions!$C88="F",LOOKUP(Prévisions!$J88,barf),LOOKUP(Prévisions!$J88,barg)))</f>
        <v>SEXE ?</v>
      </c>
      <c r="L88" s="65" t="e">
        <f t="shared" si="12"/>
        <v>#VALUE!</v>
      </c>
      <c r="M88" s="61" t="e">
        <f t="shared" si="13"/>
        <v>#VALUE!</v>
      </c>
      <c r="N88" s="61" t="e">
        <f t="shared" si="14"/>
        <v>#VALUE!</v>
      </c>
      <c r="O88" s="61" t="e">
        <f t="shared" si="15"/>
        <v>#VALUE!</v>
      </c>
      <c r="P88" s="66" t="e">
        <f t="shared" si="16"/>
        <v>#VALUE!</v>
      </c>
    </row>
    <row r="89" spans="1:16" s="2" customFormat="1" ht="24" customHeight="1">
      <c r="A89" s="29"/>
      <c r="B89" s="30"/>
      <c r="C89" s="31"/>
      <c r="D89" s="32"/>
      <c r="E89" s="32"/>
      <c r="F89" s="76">
        <f t="shared" si="11"/>
      </c>
      <c r="G89" s="8" t="str">
        <f>IF(Prévisions!$F89="","VMA ?",LOOKUP(Prévisions!$F89,vmacible))</f>
        <v>VMA ?</v>
      </c>
      <c r="H89" s="33" t="str">
        <f>IF(Prévisions!$F89="","VMA ?",500/((Prévisions!$F89*(Prévisions!$G89/100))*24000))</f>
        <v>VMA ?</v>
      </c>
      <c r="I89" s="34" t="str">
        <f>IF(Prévisions!$F89="","VMA ?",Prévisions!$F89*(Prévisions!$G89/100))</f>
        <v>VMA ?</v>
      </c>
      <c r="J89" s="35" t="str">
        <f>IF(Prévisions!$F89="","VMA ?",Prévisions!$H89*3)</f>
        <v>VMA ?</v>
      </c>
      <c r="K89" s="57" t="str">
        <f>IF(Prévisions!$C89="","SEXE ?",IF(Prévisions!$C89="F",LOOKUP(Prévisions!$J89,barf),LOOKUP(Prévisions!$J89,barg)))</f>
        <v>SEXE ?</v>
      </c>
      <c r="L89" s="65" t="e">
        <f t="shared" si="12"/>
        <v>#VALUE!</v>
      </c>
      <c r="M89" s="61" t="e">
        <f t="shared" si="13"/>
        <v>#VALUE!</v>
      </c>
      <c r="N89" s="61" t="e">
        <f t="shared" si="14"/>
        <v>#VALUE!</v>
      </c>
      <c r="O89" s="61" t="e">
        <f t="shared" si="15"/>
        <v>#VALUE!</v>
      </c>
      <c r="P89" s="66" t="e">
        <f t="shared" si="16"/>
        <v>#VALUE!</v>
      </c>
    </row>
    <row r="90" spans="1:16" s="2" customFormat="1" ht="24" customHeight="1">
      <c r="A90" s="29"/>
      <c r="B90" s="30"/>
      <c r="C90" s="31"/>
      <c r="D90" s="32"/>
      <c r="E90" s="32"/>
      <c r="F90" s="76">
        <f t="shared" si="11"/>
      </c>
      <c r="G90" s="8" t="str">
        <f>IF(Prévisions!$F90="","VMA ?",LOOKUP(Prévisions!$F90,vmacible))</f>
        <v>VMA ?</v>
      </c>
      <c r="H90" s="33" t="str">
        <f>IF(Prévisions!$F90="","VMA ?",500/((Prévisions!$F90*(Prévisions!$G90/100))*24000))</f>
        <v>VMA ?</v>
      </c>
      <c r="I90" s="34" t="str">
        <f>IF(Prévisions!$F90="","VMA ?",Prévisions!$F90*(Prévisions!$G90/100))</f>
        <v>VMA ?</v>
      </c>
      <c r="J90" s="35" t="str">
        <f>IF(Prévisions!$F90="","VMA ?",Prévisions!$H90*3)</f>
        <v>VMA ?</v>
      </c>
      <c r="K90" s="57" t="str">
        <f>IF(Prévisions!$C90="","SEXE ?",IF(Prévisions!$C90="F",LOOKUP(Prévisions!$J90,barf),LOOKUP(Prévisions!$J90,barg)))</f>
        <v>SEXE ?</v>
      </c>
      <c r="L90" s="65" t="e">
        <f t="shared" si="12"/>
        <v>#VALUE!</v>
      </c>
      <c r="M90" s="61" t="e">
        <f t="shared" si="13"/>
        <v>#VALUE!</v>
      </c>
      <c r="N90" s="61" t="e">
        <f t="shared" si="14"/>
        <v>#VALUE!</v>
      </c>
      <c r="O90" s="61" t="e">
        <f t="shared" si="15"/>
        <v>#VALUE!</v>
      </c>
      <c r="P90" s="66" t="e">
        <f t="shared" si="16"/>
        <v>#VALUE!</v>
      </c>
    </row>
    <row r="91" spans="1:16" s="2" customFormat="1" ht="24" customHeight="1">
      <c r="A91" s="29"/>
      <c r="B91" s="30"/>
      <c r="C91" s="31"/>
      <c r="D91" s="32"/>
      <c r="E91" s="32"/>
      <c r="F91" s="76">
        <f t="shared" si="11"/>
      </c>
      <c r="G91" s="8" t="str">
        <f>IF(Prévisions!$F91="","VMA ?",LOOKUP(Prévisions!$F91,vmacible))</f>
        <v>VMA ?</v>
      </c>
      <c r="H91" s="9" t="str">
        <f>IF(Prévisions!$F91="","VMA ?",500/((Prévisions!$F91*(Prévisions!$G91/100))*24000))</f>
        <v>VMA ?</v>
      </c>
      <c r="I91" s="10" t="str">
        <f>IF(Prévisions!$F91="","VMA ?",Prévisions!$F91*(Prévisions!$G91/100))</f>
        <v>VMA ?</v>
      </c>
      <c r="J91" s="11" t="str">
        <f>IF(Prévisions!$F91="","VMA ?",Prévisions!$H91*3)</f>
        <v>VMA ?</v>
      </c>
      <c r="K91" s="57" t="str">
        <f>IF(Prévisions!$C91="","SEXE ?",IF(Prévisions!$C91="F",LOOKUP(Prévisions!$J91,barf),LOOKUP(Prévisions!$J91,barg)))</f>
        <v>SEXE ?</v>
      </c>
      <c r="L91" s="65" t="e">
        <f t="shared" si="12"/>
        <v>#VALUE!</v>
      </c>
      <c r="M91" s="61" t="e">
        <f t="shared" si="13"/>
        <v>#VALUE!</v>
      </c>
      <c r="N91" s="61" t="e">
        <f t="shared" si="14"/>
        <v>#VALUE!</v>
      </c>
      <c r="O91" s="61" t="e">
        <f t="shared" si="15"/>
        <v>#VALUE!</v>
      </c>
      <c r="P91" s="66" t="e">
        <f t="shared" si="16"/>
        <v>#VALUE!</v>
      </c>
    </row>
    <row r="92" spans="1:16" s="2" customFormat="1" ht="24" customHeight="1">
      <c r="A92" s="29"/>
      <c r="B92" s="30"/>
      <c r="C92" s="31"/>
      <c r="D92" s="32"/>
      <c r="E92" s="32"/>
      <c r="F92" s="76">
        <f t="shared" si="11"/>
      </c>
      <c r="G92" s="8" t="str">
        <f>IF(Prévisions!$F92="","VMA ?",LOOKUP(Prévisions!$F92,vmacible))</f>
        <v>VMA ?</v>
      </c>
      <c r="H92" s="9" t="str">
        <f>IF(Prévisions!$F92="","VMA ?",500/((Prévisions!$F92*(Prévisions!$G92/100))*24000))</f>
        <v>VMA ?</v>
      </c>
      <c r="I92" s="10" t="str">
        <f>IF(Prévisions!$F92="","VMA ?",Prévisions!$F92*(Prévisions!$G92/100))</f>
        <v>VMA ?</v>
      </c>
      <c r="J92" s="11" t="str">
        <f>IF(Prévisions!$F92="","VMA ?",Prévisions!$H92*3)</f>
        <v>VMA ?</v>
      </c>
      <c r="K92" s="57" t="str">
        <f>IF(Prévisions!$C92="","SEXE ?",IF(Prévisions!$C92="F",LOOKUP(Prévisions!$J92,barf),LOOKUP(Prévisions!$J92,barg)))</f>
        <v>SEXE ?</v>
      </c>
      <c r="L92" s="65" t="e">
        <f t="shared" si="12"/>
        <v>#VALUE!</v>
      </c>
      <c r="M92" s="61" t="e">
        <f t="shared" si="13"/>
        <v>#VALUE!</v>
      </c>
      <c r="N92" s="61" t="e">
        <f t="shared" si="14"/>
        <v>#VALUE!</v>
      </c>
      <c r="O92" s="61" t="e">
        <f t="shared" si="15"/>
        <v>#VALUE!</v>
      </c>
      <c r="P92" s="66" t="e">
        <f t="shared" si="16"/>
        <v>#VALUE!</v>
      </c>
    </row>
    <row r="93" spans="1:16" s="2" customFormat="1" ht="24" customHeight="1">
      <c r="A93" s="29"/>
      <c r="B93" s="30"/>
      <c r="C93" s="31"/>
      <c r="D93" s="32"/>
      <c r="E93" s="32"/>
      <c r="F93" s="76">
        <f t="shared" si="11"/>
      </c>
      <c r="G93" s="8" t="str">
        <f>IF(Prévisions!$F93="","VMA ?",LOOKUP(Prévisions!$F93,vmacible))</f>
        <v>VMA ?</v>
      </c>
      <c r="H93" s="10" t="str">
        <f>IF(Prévisions!$F93="","VMA ?",500/((Prévisions!$F93*(Prévisions!$G93/100))*24000))</f>
        <v>VMA ?</v>
      </c>
      <c r="I93" s="12" t="str">
        <f>IF(Prévisions!$F93="","VMA ?",Prévisions!$F93*(Prévisions!$G93/100))</f>
        <v>VMA ?</v>
      </c>
      <c r="J93" s="13" t="str">
        <f>IF(Prévisions!$F93="","VMA ?",Prévisions!$H93*3)</f>
        <v>VMA ?</v>
      </c>
      <c r="K93" s="57" t="str">
        <f>IF(Prévisions!$C93="","SEXE ?",IF(Prévisions!$C93="F",LOOKUP(Prévisions!$J93,barf),LOOKUP(Prévisions!$J93,barg)))</f>
        <v>SEXE ?</v>
      </c>
      <c r="L93" s="65" t="e">
        <f t="shared" si="12"/>
        <v>#VALUE!</v>
      </c>
      <c r="M93" s="61" t="e">
        <f t="shared" si="13"/>
        <v>#VALUE!</v>
      </c>
      <c r="N93" s="61" t="e">
        <f t="shared" si="14"/>
        <v>#VALUE!</v>
      </c>
      <c r="O93" s="61" t="e">
        <f t="shared" si="15"/>
        <v>#VALUE!</v>
      </c>
      <c r="P93" s="66" t="e">
        <f t="shared" si="16"/>
        <v>#VALUE!</v>
      </c>
    </row>
    <row r="94" spans="1:16" s="2" customFormat="1" ht="24" customHeight="1">
      <c r="A94" s="29"/>
      <c r="B94" s="30"/>
      <c r="C94" s="31"/>
      <c r="D94" s="32"/>
      <c r="E94" s="32"/>
      <c r="F94" s="76">
        <f t="shared" si="11"/>
      </c>
      <c r="G94" s="8" t="str">
        <f>IF(Prévisions!$F94="","VMA ?",LOOKUP(Prévisions!$F94,vmacible))</f>
        <v>VMA ?</v>
      </c>
      <c r="H94" s="10" t="str">
        <f>IF(Prévisions!$F94="","VMA ?",500/((Prévisions!$F94*(Prévisions!$G94/100))*24000))</f>
        <v>VMA ?</v>
      </c>
      <c r="I94" s="12" t="str">
        <f>IF(Prévisions!$F94="","VMA ?",Prévisions!$F94*(Prévisions!$G94/100))</f>
        <v>VMA ?</v>
      </c>
      <c r="J94" s="13" t="str">
        <f>IF(Prévisions!$F94="","VMA ?",Prévisions!$H94*3)</f>
        <v>VMA ?</v>
      </c>
      <c r="K94" s="57" t="str">
        <f>IF(Prévisions!$C94="","SEXE ?",IF(Prévisions!$C94="F",LOOKUP(Prévisions!$J94,barf),LOOKUP(Prévisions!$J94,barg)))</f>
        <v>SEXE ?</v>
      </c>
      <c r="L94" s="65" t="e">
        <f t="shared" si="12"/>
        <v>#VALUE!</v>
      </c>
      <c r="M94" s="61" t="e">
        <f t="shared" si="13"/>
        <v>#VALUE!</v>
      </c>
      <c r="N94" s="61" t="e">
        <f t="shared" si="14"/>
        <v>#VALUE!</v>
      </c>
      <c r="O94" s="61" t="e">
        <f t="shared" si="15"/>
        <v>#VALUE!</v>
      </c>
      <c r="P94" s="66" t="e">
        <f t="shared" si="16"/>
        <v>#VALUE!</v>
      </c>
    </row>
    <row r="95" spans="1:16" s="2" customFormat="1" ht="24" customHeight="1">
      <c r="A95" s="29"/>
      <c r="B95" s="30"/>
      <c r="C95" s="31"/>
      <c r="D95" s="32"/>
      <c r="E95" s="32"/>
      <c r="F95" s="76">
        <f t="shared" si="11"/>
      </c>
      <c r="G95" s="8" t="str">
        <f>IF(Prévisions!$F95="","VMA ?",LOOKUP(Prévisions!$F95,vmacible))</f>
        <v>VMA ?</v>
      </c>
      <c r="H95" s="10" t="str">
        <f>IF(Prévisions!$F95="","VMA ?",500/((Prévisions!$F95*(Prévisions!$G95/100))*24000))</f>
        <v>VMA ?</v>
      </c>
      <c r="I95" s="12" t="str">
        <f>IF(Prévisions!$F95="","VMA ?",Prévisions!$F95*(Prévisions!$G95/100))</f>
        <v>VMA ?</v>
      </c>
      <c r="J95" s="13" t="str">
        <f>IF(Prévisions!$F95="","VMA ?",Prévisions!$H95*3)</f>
        <v>VMA ?</v>
      </c>
      <c r="K95" s="57" t="str">
        <f>IF(Prévisions!$C95="","SEXE ?",IF(Prévisions!$C95="F",LOOKUP(Prévisions!$J95,barf),LOOKUP(Prévisions!$J95,barg)))</f>
        <v>SEXE ?</v>
      </c>
      <c r="L95" s="65" t="e">
        <f t="shared" si="12"/>
        <v>#VALUE!</v>
      </c>
      <c r="M95" s="61" t="e">
        <f t="shared" si="13"/>
        <v>#VALUE!</v>
      </c>
      <c r="N95" s="61" t="e">
        <f t="shared" si="14"/>
        <v>#VALUE!</v>
      </c>
      <c r="O95" s="61" t="e">
        <f t="shared" si="15"/>
        <v>#VALUE!</v>
      </c>
      <c r="P95" s="66" t="e">
        <f t="shared" si="16"/>
        <v>#VALUE!</v>
      </c>
    </row>
    <row r="96" spans="1:16" s="2" customFormat="1" ht="24" customHeight="1">
      <c r="A96" s="29"/>
      <c r="B96" s="30"/>
      <c r="C96" s="31"/>
      <c r="D96" s="32"/>
      <c r="E96" s="32"/>
      <c r="F96" s="76">
        <f t="shared" si="11"/>
      </c>
      <c r="G96" s="8" t="str">
        <f>IF(Prévisions!$F96="","VMA ?",LOOKUP(Prévisions!$F96,vmacible))</f>
        <v>VMA ?</v>
      </c>
      <c r="H96" s="10" t="str">
        <f>IF(Prévisions!$F96="","VMA ?",500/((Prévisions!$F96*(Prévisions!$G96/100))*24000))</f>
        <v>VMA ?</v>
      </c>
      <c r="I96" s="12" t="str">
        <f>IF(Prévisions!$F96="","VMA ?",Prévisions!$F96*(Prévisions!$G96/100))</f>
        <v>VMA ?</v>
      </c>
      <c r="J96" s="13" t="str">
        <f>IF(Prévisions!$F96="","VMA ?",Prévisions!$H96*3)</f>
        <v>VMA ?</v>
      </c>
      <c r="K96" s="57" t="str">
        <f>IF(Prévisions!$C96="","SEXE ?",IF(Prévisions!$C96="F",LOOKUP(Prévisions!$J96,barf),LOOKUP(Prévisions!$J96,barg)))</f>
        <v>SEXE ?</v>
      </c>
      <c r="L96" s="65" t="e">
        <f t="shared" si="12"/>
        <v>#VALUE!</v>
      </c>
      <c r="M96" s="61" t="e">
        <f t="shared" si="13"/>
        <v>#VALUE!</v>
      </c>
      <c r="N96" s="61" t="e">
        <f t="shared" si="14"/>
        <v>#VALUE!</v>
      </c>
      <c r="O96" s="61" t="e">
        <f t="shared" si="15"/>
        <v>#VALUE!</v>
      </c>
      <c r="P96" s="66" t="e">
        <f t="shared" si="16"/>
        <v>#VALUE!</v>
      </c>
    </row>
    <row r="97" spans="1:16" s="2" customFormat="1" ht="24" customHeight="1">
      <c r="A97" s="29"/>
      <c r="B97" s="30"/>
      <c r="C97" s="31"/>
      <c r="D97" s="32"/>
      <c r="E97" s="32"/>
      <c r="F97" s="76">
        <f t="shared" si="11"/>
      </c>
      <c r="G97" s="8" t="str">
        <f>IF(Prévisions!$F97="","VMA ?",LOOKUP(Prévisions!$F97,vmacible))</f>
        <v>VMA ?</v>
      </c>
      <c r="H97" s="9" t="str">
        <f>IF(Prévisions!$F97="","VMA ?",500/((Prévisions!$F97*(Prévisions!$G97/100))*24000))</f>
        <v>VMA ?</v>
      </c>
      <c r="I97" s="10" t="str">
        <f>IF(Prévisions!$F97="","VMA ?",Prévisions!$F97*(Prévisions!$G97/100))</f>
        <v>VMA ?</v>
      </c>
      <c r="J97" s="11" t="str">
        <f>IF(Prévisions!$F97="","VMA ?",Prévisions!$H97*3)</f>
        <v>VMA ?</v>
      </c>
      <c r="K97" s="57" t="str">
        <f>IF(Prévisions!$C97="","SEXE ?",IF(Prévisions!$C97="F",LOOKUP(Prévisions!$J97,barf),LOOKUP(Prévisions!$J97,barg)))</f>
        <v>SEXE ?</v>
      </c>
      <c r="L97" s="65" t="e">
        <f t="shared" si="12"/>
        <v>#VALUE!</v>
      </c>
      <c r="M97" s="61" t="e">
        <f t="shared" si="13"/>
        <v>#VALUE!</v>
      </c>
      <c r="N97" s="61" t="e">
        <f t="shared" si="14"/>
        <v>#VALUE!</v>
      </c>
      <c r="O97" s="61" t="e">
        <f t="shared" si="15"/>
        <v>#VALUE!</v>
      </c>
      <c r="P97" s="66" t="e">
        <f t="shared" si="16"/>
        <v>#VALUE!</v>
      </c>
    </row>
    <row r="98" spans="1:16" s="2" customFormat="1" ht="24" customHeight="1">
      <c r="A98" s="29"/>
      <c r="B98" s="30"/>
      <c r="C98" s="31"/>
      <c r="D98" s="32"/>
      <c r="E98" s="32"/>
      <c r="F98" s="76">
        <f t="shared" si="11"/>
      </c>
      <c r="G98" s="8" t="str">
        <f>IF(Prévisions!$F98="","VMA ?",LOOKUP(Prévisions!$F98,vmacible))</f>
        <v>VMA ?</v>
      </c>
      <c r="H98" s="9" t="str">
        <f>IF(Prévisions!$F98="","VMA ?",500/((Prévisions!$F98*(Prévisions!$G98/100))*24000))</f>
        <v>VMA ?</v>
      </c>
      <c r="I98" s="10" t="str">
        <f>IF(Prévisions!$F98="","VMA ?",Prévisions!$F98*(Prévisions!$G98/100))</f>
        <v>VMA ?</v>
      </c>
      <c r="J98" s="11" t="str">
        <f>IF(Prévisions!$F98="","VMA ?",Prévisions!$H98*3)</f>
        <v>VMA ?</v>
      </c>
      <c r="K98" s="57" t="str">
        <f>IF(Prévisions!$C98="","SEXE ?",IF(Prévisions!$C98="F",LOOKUP(Prévisions!$J98,barf),LOOKUP(Prévisions!$J98,barg)))</f>
        <v>SEXE ?</v>
      </c>
      <c r="L98" s="65" t="e">
        <f t="shared" si="12"/>
        <v>#VALUE!</v>
      </c>
      <c r="M98" s="61" t="e">
        <f t="shared" si="13"/>
        <v>#VALUE!</v>
      </c>
      <c r="N98" s="61" t="e">
        <f t="shared" si="14"/>
        <v>#VALUE!</v>
      </c>
      <c r="O98" s="61" t="e">
        <f t="shared" si="15"/>
        <v>#VALUE!</v>
      </c>
      <c r="P98" s="66" t="e">
        <f t="shared" si="16"/>
        <v>#VALUE!</v>
      </c>
    </row>
    <row r="99" spans="1:16" s="2" customFormat="1" ht="24" customHeight="1">
      <c r="A99" s="29"/>
      <c r="B99" s="30"/>
      <c r="C99" s="31"/>
      <c r="D99" s="32"/>
      <c r="E99" s="32"/>
      <c r="F99" s="76">
        <f t="shared" si="11"/>
      </c>
      <c r="G99" s="8" t="str">
        <f>IF(Prévisions!$F99="","VMA ?",LOOKUP(Prévisions!$F99,vmacible))</f>
        <v>VMA ?</v>
      </c>
      <c r="H99" s="9" t="str">
        <f>IF(Prévisions!$F99="","VMA ?",500/((Prévisions!$F99*(Prévisions!$G99/100))*24000))</f>
        <v>VMA ?</v>
      </c>
      <c r="I99" s="10" t="str">
        <f>IF(Prévisions!$F99="","VMA ?",Prévisions!$F99*(Prévisions!$G99/100))</f>
        <v>VMA ?</v>
      </c>
      <c r="J99" s="11" t="str">
        <f>IF(Prévisions!$F99="","VMA ?",Prévisions!$H99*3)</f>
        <v>VMA ?</v>
      </c>
      <c r="K99" s="57" t="str">
        <f>IF(Prévisions!$C99="","SEXE ?",IF(Prévisions!$C99="F",LOOKUP(Prévisions!$J99,barf),LOOKUP(Prévisions!$J99,barg)))</f>
        <v>SEXE ?</v>
      </c>
      <c r="L99" s="65" t="e">
        <f t="shared" si="12"/>
        <v>#VALUE!</v>
      </c>
      <c r="M99" s="61" t="e">
        <f t="shared" si="13"/>
        <v>#VALUE!</v>
      </c>
      <c r="N99" s="61" t="e">
        <f t="shared" si="14"/>
        <v>#VALUE!</v>
      </c>
      <c r="O99" s="61" t="e">
        <f t="shared" si="15"/>
        <v>#VALUE!</v>
      </c>
      <c r="P99" s="66" t="e">
        <f t="shared" si="16"/>
        <v>#VALUE!</v>
      </c>
    </row>
    <row r="100" spans="1:16" s="2" customFormat="1" ht="24" customHeight="1" thickBot="1">
      <c r="A100" s="46"/>
      <c r="B100" s="47"/>
      <c r="C100" s="48"/>
      <c r="D100" s="49"/>
      <c r="E100" s="49"/>
      <c r="F100" s="76">
        <f t="shared" si="11"/>
      </c>
      <c r="G100" s="8" t="str">
        <f>IF(Prévisions!$F100="","VMA ?",LOOKUP(Prévisions!$F100,vmacible))</f>
        <v>VMA ?</v>
      </c>
      <c r="H100" s="9" t="str">
        <f>IF(Prévisions!$F100="","VMA ?",500/((Prévisions!$F100*(Prévisions!$G100/100))*24000))</f>
        <v>VMA ?</v>
      </c>
      <c r="I100" s="10" t="str">
        <f>IF(Prévisions!$F100="","VMA ?",Prévisions!$F100*(Prévisions!$G100/100))</f>
        <v>VMA ?</v>
      </c>
      <c r="J100" s="50" t="str">
        <f>IF(Prévisions!$F100="","VMA ?",Prévisions!$H100*3)</f>
        <v>VMA ?</v>
      </c>
      <c r="K100" s="57" t="str">
        <f>IF(Prévisions!$C100="","SEXE ?",IF(Prévisions!$C100="F",LOOKUP(Prévisions!$J100,barf),LOOKUP(Prévisions!$J100,barg)))</f>
        <v>SEXE ?</v>
      </c>
      <c r="L100" s="67" t="e">
        <f t="shared" si="12"/>
        <v>#VALUE!</v>
      </c>
      <c r="M100" s="68" t="e">
        <f t="shared" si="13"/>
        <v>#VALUE!</v>
      </c>
      <c r="N100" s="68" t="e">
        <f t="shared" si="14"/>
        <v>#VALUE!</v>
      </c>
      <c r="O100" s="68" t="e">
        <f t="shared" si="15"/>
        <v>#VALUE!</v>
      </c>
      <c r="P100" s="69" t="e">
        <f t="shared" si="16"/>
        <v>#VALUE!</v>
      </c>
    </row>
  </sheetData>
  <sheetProtection selectLockedCells="1"/>
  <mergeCells count="3">
    <mergeCell ref="R1:U1"/>
    <mergeCell ref="R2:U4"/>
    <mergeCell ref="R5:U5"/>
  </mergeCells>
  <hyperlinks>
    <hyperlink ref="R5:U5" r:id="rId1" tooltip="Cliquez ici pour poser une question par mail" display="Pour toute question : frederic.mougin@ac-creteil.fr"/>
  </hyperlinks>
  <printOptions/>
  <pageMargins left="0.31496062992125984" right="0.2755905511811024" top="0.35433070866141736" bottom="0.35433070866141736" header="0.31496062992125984" footer="0.31496062992125984"/>
  <pageSetup horizontalDpi="600" verticalDpi="600" orientation="portrait" paperSize="9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C53"/>
  <sheetViews>
    <sheetView zoomScalePageLayoutView="0" workbookViewId="0" topLeftCell="A1">
      <selection activeCell="D39" sqref="D39"/>
    </sheetView>
  </sheetViews>
  <sheetFormatPr defaultColWidth="11.421875" defaultRowHeight="15"/>
  <cols>
    <col min="2" max="7" width="24.00390625" style="0" customWidth="1"/>
  </cols>
  <sheetData>
    <row r="1" spans="2:3" ht="15">
      <c r="B1" s="51" t="s">
        <v>9</v>
      </c>
      <c r="C1" s="54" t="s">
        <v>25</v>
      </c>
    </row>
    <row r="2" spans="2:3" ht="15">
      <c r="B2" s="52">
        <v>0.029761904761904764</v>
      </c>
      <c r="C2" s="55">
        <v>70</v>
      </c>
    </row>
    <row r="3" spans="2:3" ht="15">
      <c r="B3" s="52">
        <v>0.15873015873015872</v>
      </c>
      <c r="C3" s="55">
        <v>70</v>
      </c>
    </row>
    <row r="4" spans="2:3" ht="15">
      <c r="B4" s="52">
        <v>0.19049130883403445</v>
      </c>
      <c r="C4" s="55">
        <v>75</v>
      </c>
    </row>
    <row r="5" spans="2:3" ht="15">
      <c r="B5" s="52">
        <v>0.2193185528874506</v>
      </c>
      <c r="C5" s="55">
        <v>76</v>
      </c>
    </row>
    <row r="6" spans="2:3" ht="15">
      <c r="B6" s="52">
        <v>0.25643874960465696</v>
      </c>
      <c r="C6" s="55">
        <v>78</v>
      </c>
    </row>
    <row r="7" spans="2:3" ht="15">
      <c r="B7" s="52">
        <v>0.4688476765992915</v>
      </c>
      <c r="C7" s="55">
        <v>80</v>
      </c>
    </row>
    <row r="8" spans="2:3" ht="15">
      <c r="B8" s="52">
        <v>0.5883987382115946</v>
      </c>
      <c r="C8" s="55">
        <v>85</v>
      </c>
    </row>
    <row r="9" spans="2:3" ht="15">
      <c r="B9" s="52">
        <v>0.7665674387704259</v>
      </c>
      <c r="C9" s="55">
        <v>87</v>
      </c>
    </row>
    <row r="10" spans="2:3" ht="15">
      <c r="B10" s="52">
        <v>1.0758665208269826</v>
      </c>
      <c r="C10" s="55">
        <v>93</v>
      </c>
    </row>
    <row r="11" spans="2:3" ht="15">
      <c r="B11" s="52">
        <v>3.2612831337307275</v>
      </c>
      <c r="C11" s="55">
        <v>97</v>
      </c>
    </row>
    <row r="12" spans="2:3" ht="15">
      <c r="B12" s="52">
        <v>5.013927576601671</v>
      </c>
      <c r="C12" s="55">
        <v>100</v>
      </c>
    </row>
    <row r="13" spans="2:3" ht="15">
      <c r="B13" s="52">
        <v>5.257162884430036</v>
      </c>
      <c r="C13" s="55">
        <v>101</v>
      </c>
    </row>
    <row r="14" spans="2:3" ht="15">
      <c r="B14" s="52">
        <v>5.531993361607966</v>
      </c>
      <c r="C14" s="55">
        <v>102</v>
      </c>
    </row>
    <row r="15" spans="2:3" ht="15">
      <c r="B15" s="52">
        <v>5.844725135565151</v>
      </c>
      <c r="C15" s="55">
        <v>103</v>
      </c>
    </row>
    <row r="16" spans="2:3" ht="15">
      <c r="B16" s="52">
        <v>6.20347394540943</v>
      </c>
      <c r="C16" s="55">
        <v>104</v>
      </c>
    </row>
    <row r="17" spans="2:3" ht="15">
      <c r="B17" s="52">
        <v>6.618863761720905</v>
      </c>
      <c r="C17" s="55">
        <v>105</v>
      </c>
    </row>
    <row r="18" spans="2:3" ht="15">
      <c r="B18" s="52">
        <v>7.105076182205732</v>
      </c>
      <c r="C18" s="55">
        <v>106</v>
      </c>
    </row>
    <row r="19" spans="2:3" ht="15">
      <c r="B19" s="52">
        <v>7.681474843169889</v>
      </c>
      <c r="C19" s="55">
        <v>107</v>
      </c>
    </row>
    <row r="20" spans="2:3" ht="15">
      <c r="B20" s="52">
        <v>8.375209380234507</v>
      </c>
      <c r="C20" s="55">
        <v>108</v>
      </c>
    </row>
    <row r="21" spans="2:3" ht="15">
      <c r="B21" s="52">
        <v>9.225565065860282</v>
      </c>
      <c r="C21" s="55">
        <v>109</v>
      </c>
    </row>
    <row r="22" spans="2:3" ht="15">
      <c r="B22" s="52">
        <v>9.977827050997783</v>
      </c>
      <c r="C22" s="55">
        <v>110</v>
      </c>
    </row>
    <row r="23" spans="2:3" ht="15">
      <c r="B23" s="52">
        <v>10.198878123406425</v>
      </c>
      <c r="C23" s="55">
        <v>111</v>
      </c>
    </row>
    <row r="24" spans="2:3" ht="15">
      <c r="B24" s="52">
        <v>10.504201680672269</v>
      </c>
      <c r="C24" s="55">
        <v>112</v>
      </c>
    </row>
    <row r="25" spans="2:3" ht="15">
      <c r="B25" s="52">
        <v>10.762975364745277</v>
      </c>
      <c r="C25" s="55">
        <v>113</v>
      </c>
    </row>
    <row r="26" spans="2:3" ht="15">
      <c r="B26" s="52">
        <v>11.119347664936992</v>
      </c>
      <c r="C26" s="55">
        <v>114</v>
      </c>
    </row>
    <row r="27" spans="2:3" ht="15">
      <c r="B27" s="52">
        <v>11.424944462075535</v>
      </c>
      <c r="C27" s="55">
        <v>115</v>
      </c>
    </row>
    <row r="28" spans="2:3" ht="15">
      <c r="B28" s="52">
        <v>11.84522242695446</v>
      </c>
      <c r="C28" s="55">
        <v>116</v>
      </c>
    </row>
    <row r="29" spans="2:3" ht="15">
      <c r="B29" s="52">
        <v>12.21001221001221</v>
      </c>
      <c r="C29" s="55">
        <v>117</v>
      </c>
    </row>
    <row r="30" spans="2:3" ht="15">
      <c r="B30" s="52">
        <v>12.711864406779661</v>
      </c>
      <c r="C30" s="55">
        <v>118</v>
      </c>
    </row>
    <row r="31" spans="2:3" ht="15">
      <c r="B31" s="52">
        <v>13.268465280849183</v>
      </c>
      <c r="C31" s="55">
        <v>119</v>
      </c>
    </row>
    <row r="32" spans="2:3" ht="15">
      <c r="B32" s="52">
        <v>13.761467889908259</v>
      </c>
      <c r="C32" s="55">
        <v>120</v>
      </c>
    </row>
    <row r="33" spans="2:3" ht="15">
      <c r="B33" s="52">
        <v>14.033993450803058</v>
      </c>
      <c r="C33" s="55">
        <v>121</v>
      </c>
    </row>
    <row r="34" spans="2:3" ht="15">
      <c r="B34" s="52">
        <v>14.186633039092055</v>
      </c>
      <c r="C34" s="55">
        <v>122</v>
      </c>
    </row>
    <row r="35" spans="2:3" ht="15">
      <c r="B35" s="52">
        <v>14.489253803429122</v>
      </c>
      <c r="C35" s="55">
        <v>123</v>
      </c>
    </row>
    <row r="36" spans="2:3" ht="15">
      <c r="B36" s="52">
        <v>14.66275659824047</v>
      </c>
      <c r="C36" s="55">
        <v>124</v>
      </c>
    </row>
    <row r="37" spans="2:3" ht="15">
      <c r="B37" s="52">
        <v>15</v>
      </c>
      <c r="C37" s="55">
        <v>125</v>
      </c>
    </row>
    <row r="38" spans="2:3" ht="15">
      <c r="B38" s="52">
        <v>15.197568389057752</v>
      </c>
      <c r="C38" s="55">
        <v>126</v>
      </c>
    </row>
    <row r="39" spans="2:3" ht="15">
      <c r="B39" s="52">
        <v>15.574976204897466</v>
      </c>
      <c r="C39" s="55">
        <v>127</v>
      </c>
    </row>
    <row r="40" spans="2:3" ht="15">
      <c r="B40" s="52">
        <v>15.800561797752808</v>
      </c>
      <c r="C40" s="55">
        <v>128</v>
      </c>
    </row>
    <row r="41" spans="2:3" ht="15">
      <c r="B41" s="52">
        <v>16.224986479177932</v>
      </c>
      <c r="C41" s="55">
        <v>129</v>
      </c>
    </row>
    <row r="42" spans="2:3" ht="15">
      <c r="B42" s="52">
        <v>16.483516483516485</v>
      </c>
      <c r="C42" s="55">
        <v>130</v>
      </c>
    </row>
    <row r="43" spans="2:3" ht="15">
      <c r="B43" s="52">
        <v>16.75665611617948</v>
      </c>
      <c r="C43" s="55">
        <v>131</v>
      </c>
    </row>
    <row r="44" spans="2:3" ht="15">
      <c r="B44" s="52">
        <v>16.83501683501683</v>
      </c>
      <c r="C44" s="55">
        <v>132</v>
      </c>
    </row>
    <row r="45" spans="2:3" ht="15">
      <c r="B45" s="52">
        <v>17.131436185400208</v>
      </c>
      <c r="C45" s="55">
        <v>133</v>
      </c>
    </row>
    <row r="46" spans="2:3" ht="15">
      <c r="B46" s="52">
        <v>17.22158438576349</v>
      </c>
      <c r="C46" s="55">
        <v>134</v>
      </c>
    </row>
    <row r="47" spans="2:3" ht="15">
      <c r="B47" s="52">
        <v>17.54385964912281</v>
      </c>
      <c r="C47" s="55">
        <v>135</v>
      </c>
    </row>
    <row r="48" spans="2:3" ht="15">
      <c r="B48" s="52">
        <v>17.64705882352941</v>
      </c>
      <c r="C48" s="55">
        <v>136</v>
      </c>
    </row>
    <row r="49" spans="2:3" ht="15">
      <c r="B49" s="52">
        <v>17.998200179981996</v>
      </c>
      <c r="C49" s="55">
        <v>137</v>
      </c>
    </row>
    <row r="50" spans="2:3" ht="15">
      <c r="B50" s="52">
        <v>18.115942028985508</v>
      </c>
      <c r="C50" s="55">
        <v>138</v>
      </c>
    </row>
    <row r="51" spans="2:3" ht="15">
      <c r="B51" s="52">
        <v>18.499486125385406</v>
      </c>
      <c r="C51" s="55">
        <v>139</v>
      </c>
    </row>
    <row r="52" spans="2:3" ht="15">
      <c r="B52" s="52">
        <v>18.633540372670808</v>
      </c>
      <c r="C52" s="55">
        <v>140</v>
      </c>
    </row>
    <row r="53" spans="2:3" ht="15.75" thickBot="1">
      <c r="B53" s="53">
        <v>30</v>
      </c>
      <c r="C53" s="56">
        <v>140</v>
      </c>
    </row>
  </sheetData>
  <sheetProtection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L25"/>
  <sheetViews>
    <sheetView zoomScalePageLayoutView="0" workbookViewId="0" topLeftCell="A1">
      <selection activeCell="A1" sqref="A1"/>
    </sheetView>
  </sheetViews>
  <sheetFormatPr defaultColWidth="11.421875" defaultRowHeight="15"/>
  <cols>
    <col min="5" max="8" width="11.421875" style="19" customWidth="1"/>
  </cols>
  <sheetData>
    <row r="1" spans="1:12" ht="15">
      <c r="A1" s="6"/>
      <c r="E1" s="24" t="s">
        <v>21</v>
      </c>
      <c r="F1" s="25"/>
      <c r="G1" s="24" t="s">
        <v>22</v>
      </c>
      <c r="H1" s="18"/>
      <c r="J1" s="83" t="s">
        <v>23</v>
      </c>
      <c r="K1" s="83"/>
      <c r="L1" s="83"/>
    </row>
    <row r="2" spans="5:12" ht="15">
      <c r="E2" s="20" t="s">
        <v>12</v>
      </c>
      <c r="F2" s="26" t="s">
        <v>13</v>
      </c>
      <c r="G2" s="20" t="s">
        <v>14</v>
      </c>
      <c r="H2" s="16" t="s">
        <v>15</v>
      </c>
      <c r="J2" s="84" t="s">
        <v>24</v>
      </c>
      <c r="K2" s="84"/>
      <c r="L2" s="84"/>
    </row>
    <row r="3" spans="5:8" ht="15">
      <c r="E3" s="21">
        <v>1.1574074074074073E-05</v>
      </c>
      <c r="F3" s="26">
        <v>14</v>
      </c>
      <c r="G3" s="21">
        <v>1.1574074074074073E-05</v>
      </c>
      <c r="H3" s="16">
        <v>14</v>
      </c>
    </row>
    <row r="4" spans="5:8" ht="15">
      <c r="E4" s="22">
        <v>0.002893518518518519</v>
      </c>
      <c r="F4" s="26">
        <v>14</v>
      </c>
      <c r="G4" s="22">
        <v>0.0038194444444444443</v>
      </c>
      <c r="H4" s="16">
        <v>14</v>
      </c>
    </row>
    <row r="5" spans="4:8" ht="15">
      <c r="D5" s="28"/>
      <c r="E5" s="22">
        <v>0.002905092592592593</v>
      </c>
      <c r="F5" s="26">
        <v>13.3</v>
      </c>
      <c r="G5" s="22">
        <v>0.0038310185185185183</v>
      </c>
      <c r="H5" s="16">
        <v>13.3</v>
      </c>
    </row>
    <row r="6" spans="4:8" ht="15">
      <c r="D6" s="28"/>
      <c r="E6" s="22">
        <v>0.002962962962962963</v>
      </c>
      <c r="F6" s="26">
        <v>12.6</v>
      </c>
      <c r="G6" s="22">
        <v>0.0038888888888888883</v>
      </c>
      <c r="H6" s="16">
        <v>12.6</v>
      </c>
    </row>
    <row r="7" spans="4:8" ht="15">
      <c r="D7" s="28"/>
      <c r="E7" s="22">
        <v>0.003009259259259259</v>
      </c>
      <c r="F7" s="26">
        <v>11.9</v>
      </c>
      <c r="G7" s="22">
        <v>0.003958333333333334</v>
      </c>
      <c r="H7" s="16">
        <v>11.9</v>
      </c>
    </row>
    <row r="8" spans="4:8" ht="15">
      <c r="D8" s="28"/>
      <c r="E8" s="22">
        <v>0.0030671296296296297</v>
      </c>
      <c r="F8" s="26">
        <v>11.2</v>
      </c>
      <c r="G8" s="22">
        <v>0.004027777777777778</v>
      </c>
      <c r="H8" s="16">
        <v>11.2</v>
      </c>
    </row>
    <row r="9" spans="4:8" ht="15">
      <c r="D9" s="28"/>
      <c r="E9" s="22">
        <v>0.0031249999999999997</v>
      </c>
      <c r="F9" s="26">
        <v>10.5</v>
      </c>
      <c r="G9" s="22">
        <v>0.004120370370370371</v>
      </c>
      <c r="H9" s="16">
        <v>10.5</v>
      </c>
    </row>
    <row r="10" spans="4:8" ht="15">
      <c r="D10" s="28"/>
      <c r="E10" s="22">
        <v>0.00318287037037037</v>
      </c>
      <c r="F10" s="26">
        <v>9.8</v>
      </c>
      <c r="G10" s="22">
        <v>0.004212962962962963</v>
      </c>
      <c r="H10" s="16">
        <v>9.8</v>
      </c>
    </row>
    <row r="11" spans="4:8" ht="15">
      <c r="D11" s="28"/>
      <c r="E11" s="22">
        <v>0.003252314814814815</v>
      </c>
      <c r="F11" s="26">
        <v>9.1</v>
      </c>
      <c r="G11" s="22">
        <v>0.0043749999999999995</v>
      </c>
      <c r="H11" s="16">
        <v>9.1</v>
      </c>
    </row>
    <row r="12" spans="4:8" ht="15">
      <c r="D12" s="28"/>
      <c r="E12" s="22">
        <v>0.003344907407407407</v>
      </c>
      <c r="F12" s="26">
        <v>8.4</v>
      </c>
      <c r="G12" s="22">
        <v>0.0045370370370370365</v>
      </c>
      <c r="H12" s="16">
        <v>8.4</v>
      </c>
    </row>
    <row r="13" spans="4:8" ht="15">
      <c r="D13" s="28"/>
      <c r="E13" s="22">
        <v>0.0034375</v>
      </c>
      <c r="F13" s="26">
        <v>7.7</v>
      </c>
      <c r="G13" s="22">
        <v>0.004722222222222222</v>
      </c>
      <c r="H13" s="16">
        <v>7.7</v>
      </c>
    </row>
    <row r="14" spans="4:8" ht="15">
      <c r="D14" s="28"/>
      <c r="E14" s="22">
        <v>0.0035416666666666665</v>
      </c>
      <c r="F14" s="26">
        <v>7</v>
      </c>
      <c r="G14" s="22">
        <v>0.004907407407407407</v>
      </c>
      <c r="H14" s="16">
        <v>7</v>
      </c>
    </row>
    <row r="15" spans="4:8" ht="15">
      <c r="D15" s="28"/>
      <c r="E15" s="22">
        <v>0.003645833333333333</v>
      </c>
      <c r="F15" s="26">
        <v>6.3</v>
      </c>
      <c r="G15" s="22">
        <v>0.005104166666666667</v>
      </c>
      <c r="H15" s="16">
        <v>6.3</v>
      </c>
    </row>
    <row r="16" spans="4:8" ht="15">
      <c r="D16" s="28"/>
      <c r="E16" s="22">
        <v>0.003761574074074074</v>
      </c>
      <c r="F16" s="26">
        <v>5.6</v>
      </c>
      <c r="G16" s="22">
        <v>0.0053125</v>
      </c>
      <c r="H16" s="16">
        <v>5.6</v>
      </c>
    </row>
    <row r="17" spans="4:8" ht="15">
      <c r="D17" s="28"/>
      <c r="E17" s="22">
        <v>0.003912037037037037</v>
      </c>
      <c r="F17" s="26">
        <v>4.9</v>
      </c>
      <c r="G17" s="22">
        <v>0.005520833333333333</v>
      </c>
      <c r="H17" s="16">
        <v>4.9</v>
      </c>
    </row>
    <row r="18" spans="4:8" ht="15">
      <c r="D18" s="28"/>
      <c r="E18" s="22">
        <v>0.004097222222222223</v>
      </c>
      <c r="F18" s="26">
        <v>4.2</v>
      </c>
      <c r="G18" s="22">
        <v>0.005740740740740742</v>
      </c>
      <c r="H18" s="16">
        <v>4.2</v>
      </c>
    </row>
    <row r="19" spans="4:8" ht="15">
      <c r="D19" s="28"/>
      <c r="E19" s="22">
        <v>0.004293981481481481</v>
      </c>
      <c r="F19" s="26">
        <v>3.5</v>
      </c>
      <c r="G19" s="22">
        <v>0.00599537037037037</v>
      </c>
      <c r="H19" s="16">
        <v>3.5</v>
      </c>
    </row>
    <row r="20" spans="4:8" ht="15">
      <c r="D20" s="28"/>
      <c r="E20" s="22">
        <v>0.004502314814814815</v>
      </c>
      <c r="F20" s="26">
        <v>2.8</v>
      </c>
      <c r="G20" s="22">
        <v>0.0062499999999999995</v>
      </c>
      <c r="H20" s="16">
        <v>2.8</v>
      </c>
    </row>
    <row r="21" spans="4:8" ht="15">
      <c r="D21" s="28"/>
      <c r="E21" s="22">
        <v>0.00474537037037037</v>
      </c>
      <c r="F21" s="26">
        <v>2.1</v>
      </c>
      <c r="G21" s="22">
        <v>0.006539351851851852</v>
      </c>
      <c r="H21" s="16">
        <v>2.1</v>
      </c>
    </row>
    <row r="22" spans="4:8" ht="15">
      <c r="D22" s="28"/>
      <c r="E22" s="22">
        <v>0.005</v>
      </c>
      <c r="F22" s="26">
        <v>1.4</v>
      </c>
      <c r="G22" s="22">
        <v>0.006840277777777778</v>
      </c>
      <c r="H22" s="16">
        <v>1.4</v>
      </c>
    </row>
    <row r="23" spans="4:8" ht="15">
      <c r="D23" s="28"/>
      <c r="E23" s="22">
        <v>0.0053125</v>
      </c>
      <c r="F23" s="26">
        <v>0.7</v>
      </c>
      <c r="G23" s="22">
        <v>0.0071874999999999994</v>
      </c>
      <c r="H23" s="16">
        <v>0.7</v>
      </c>
    </row>
    <row r="24" spans="4:8" ht="15">
      <c r="D24" s="28"/>
      <c r="E24" s="22">
        <v>0.005624999999999999</v>
      </c>
      <c r="F24" s="26">
        <v>0</v>
      </c>
      <c r="G24" s="22">
        <v>0.007534722222222221</v>
      </c>
      <c r="H24" s="16">
        <v>0</v>
      </c>
    </row>
    <row r="25" spans="5:8" ht="15.75" thickBot="1">
      <c r="E25" s="23">
        <v>0.04097222222222222</v>
      </c>
      <c r="F25" s="27">
        <v>0</v>
      </c>
      <c r="G25" s="23">
        <v>0.04097222222222222</v>
      </c>
      <c r="H25" s="17">
        <v>0</v>
      </c>
    </row>
  </sheetData>
  <sheetProtection/>
  <mergeCells count="2">
    <mergeCell ref="J1:L1"/>
    <mergeCell ref="J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MOUGIN Frédéric</cp:lastModifiedBy>
  <cp:lastPrinted>2013-10-06T20:00:01Z</cp:lastPrinted>
  <dcterms:created xsi:type="dcterms:W3CDTF">2013-09-20T13:32:46Z</dcterms:created>
  <dcterms:modified xsi:type="dcterms:W3CDTF">2018-08-20T14:21:46Z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